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omments1.xml" ContentType="application/vnd.openxmlformats-officedocument.spreadsheetml.comments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aldo.galicia\Desktop\SGC OK_CAP 2023\TABLEROS DE PROCESOS SUSTANTIVOS\"/>
    </mc:Choice>
  </mc:AlternateContent>
  <xr:revisionPtr revIDLastSave="0" documentId="13_ncr:1_{CFE55341-4084-488A-AC71-1416B58C1B99}" xr6:coauthVersionLast="47" xr6:coauthVersionMax="47" xr10:uidLastSave="{00000000-0000-0000-0000-000000000000}"/>
  <bookViews>
    <workbookView xWindow="-108" yWindow="-108" windowWidth="23256" windowHeight="12576" tabRatio="809" xr2:uid="{00000000-000D-0000-FFFF-FFFF00000000}"/>
  </bookViews>
  <sheets>
    <sheet name="PANEL DE CONTROL DISTRITAL" sheetId="14" r:id="rId1"/>
    <sheet name="300151" sheetId="29" r:id="rId2"/>
    <sheet name="300152" sheetId="143" r:id="rId3"/>
    <sheet name="300153" sheetId="144" r:id="rId4"/>
    <sheet name="300251" sheetId="74" r:id="rId5"/>
    <sheet name="300252" sheetId="147" r:id="rId6"/>
    <sheet name="300253" sheetId="146" r:id="rId7"/>
    <sheet name="300254" sheetId="182" r:id="rId8"/>
    <sheet name="300352" sheetId="148" r:id="rId9"/>
    <sheet name="300353" sheetId="149" r:id="rId10"/>
    <sheet name="300451" sheetId="83" r:id="rId11"/>
    <sheet name="300452" sheetId="151" r:id="rId12"/>
    <sheet name="300551" sheetId="87" r:id="rId13"/>
    <sheet name="300552" sheetId="154" r:id="rId14"/>
    <sheet name="300553" sheetId="155" r:id="rId15"/>
    <sheet name="300651" sheetId="156" r:id="rId16"/>
    <sheet name="300652" sheetId="184" r:id="rId17"/>
    <sheet name="300653" sheetId="185" r:id="rId18"/>
    <sheet name="300751" sheetId="91" r:id="rId19"/>
    <sheet name="300752" sheetId="183" r:id="rId20"/>
    <sheet name="300753" sheetId="186" r:id="rId21"/>
    <sheet name="300754" sheetId="187" r:id="rId22"/>
    <sheet name="300851" sheetId="120" r:id="rId23"/>
    <sheet name="300852" sheetId="159" r:id="rId24"/>
    <sheet name="300853" sheetId="160" r:id="rId25"/>
    <sheet name="300854" sheetId="161" r:id="rId26"/>
    <sheet name="300855" sheetId="188" r:id="rId27"/>
    <sheet name="300951" sheetId="121" r:id="rId28"/>
    <sheet name="300952" sheetId="189" r:id="rId29"/>
    <sheet name="300953" sheetId="190" r:id="rId30"/>
    <sheet name="300954" sheetId="191" r:id="rId31"/>
    <sheet name="301051" sheetId="122" r:id="rId32"/>
    <sheet name="301052" sheetId="162" r:id="rId33"/>
    <sheet name="301151" sheetId="192" r:id="rId34"/>
    <sheet name="301152" sheetId="193" r:id="rId35"/>
    <sheet name="301153" sheetId="123" r:id="rId36"/>
    <sheet name="301251" sheetId="125" r:id="rId37"/>
    <sheet name="301252" sheetId="126" r:id="rId38"/>
    <sheet name="301253" sheetId="163" r:id="rId39"/>
    <sheet name="301254" sheetId="164" r:id="rId40"/>
    <sheet name="301351" sheetId="127" r:id="rId41"/>
    <sheet name="301352" sheetId="165" r:id="rId42"/>
    <sheet name="301353" sheetId="194" r:id="rId43"/>
    <sheet name="301354" sheetId="195" r:id="rId44"/>
    <sheet name="301355" sheetId="196" r:id="rId45"/>
    <sheet name="301451" sheetId="128" r:id="rId46"/>
    <sheet name="301452" sheetId="197" r:id="rId47"/>
    <sheet name="301453" sheetId="198" r:id="rId48"/>
    <sheet name="301454" sheetId="199" r:id="rId49"/>
    <sheet name="301551" sheetId="129" r:id="rId50"/>
    <sheet name="301552" sheetId="130" r:id="rId51"/>
    <sheet name="301553" sheetId="166" r:id="rId52"/>
    <sheet name="301651" sheetId="131" r:id="rId53"/>
    <sheet name="301652" sheetId="200" r:id="rId54"/>
    <sheet name="301653" sheetId="201" r:id="rId55"/>
    <sheet name="301751" sheetId="132" r:id="rId56"/>
    <sheet name="301752" sheetId="169" r:id="rId57"/>
    <sheet name="301753" sheetId="170" r:id="rId58"/>
    <sheet name="301754" sheetId="171" r:id="rId59"/>
    <sheet name="301851" sheetId="173" r:id="rId60"/>
    <sheet name="301852" sheetId="133" r:id="rId61"/>
    <sheet name="301853" sheetId="134" r:id="rId62"/>
    <sheet name="301854" sheetId="174" r:id="rId63"/>
    <sheet name="301951" sheetId="135" r:id="rId64"/>
    <sheet name="301953" sheetId="176" r:id="rId65"/>
    <sheet name="301954" sheetId="177" r:id="rId66"/>
    <sheet name="301955" sheetId="178" r:id="rId67"/>
    <sheet name="302051" sheetId="136" r:id="rId68"/>
    <sheet name="302053" sheetId="180" r:id="rId69"/>
    <sheet name="302054" sheetId="181" r:id="rId70"/>
    <sheet name="302055" sheetId="202" r:id="rId71"/>
  </sheets>
  <externalReferences>
    <externalReference r:id="rId72"/>
    <externalReference r:id="rId73"/>
    <externalReference r:id="rId74"/>
    <externalReference r:id="rId75"/>
  </externalReferences>
  <definedNames>
    <definedName name="_xlnm.Print_Titles" localSheetId="1">'300151'!$1:$4</definedName>
    <definedName name="_xlnm.Print_Titles" localSheetId="2">'300152'!$1:$4</definedName>
    <definedName name="_xlnm.Print_Titles" localSheetId="3">'300153'!$1:$4</definedName>
    <definedName name="_xlnm.Print_Titles" localSheetId="4">'300251'!$1:$4</definedName>
    <definedName name="_xlnm.Print_Titles" localSheetId="5">'300252'!$1:$4</definedName>
    <definedName name="_xlnm.Print_Titles" localSheetId="6">'300253'!$1:$4</definedName>
    <definedName name="_xlnm.Print_Titles" localSheetId="7">'300254'!$1:$4</definedName>
    <definedName name="_xlnm.Print_Titles" localSheetId="8">'300352'!$1:$4</definedName>
    <definedName name="_xlnm.Print_Titles" localSheetId="9">'300353'!$1:$4</definedName>
    <definedName name="_xlnm.Print_Titles" localSheetId="10">'300451'!$1:$4</definedName>
    <definedName name="_xlnm.Print_Titles" localSheetId="11">'300452'!$1:$4</definedName>
    <definedName name="_xlnm.Print_Titles" localSheetId="12">'300551'!$1:$4</definedName>
    <definedName name="_xlnm.Print_Titles" localSheetId="13">'300552'!$1:$4</definedName>
    <definedName name="_xlnm.Print_Titles" localSheetId="14">'300553'!$1:$4</definedName>
    <definedName name="_xlnm.Print_Titles" localSheetId="15">'300651'!$1:$4</definedName>
    <definedName name="_xlnm.Print_Titles" localSheetId="16">'300652'!$1:$4</definedName>
    <definedName name="_xlnm.Print_Titles" localSheetId="17">'300653'!$1:$4</definedName>
    <definedName name="_xlnm.Print_Titles" localSheetId="18">'300751'!$1:$4</definedName>
    <definedName name="_xlnm.Print_Titles" localSheetId="19">'300752'!$1:$4</definedName>
    <definedName name="_xlnm.Print_Titles" localSheetId="20">'300753'!$1:$4</definedName>
    <definedName name="_xlnm.Print_Titles" localSheetId="21">'300754'!$1:$4</definedName>
    <definedName name="_xlnm.Print_Titles" localSheetId="22">'300851'!$1:$4</definedName>
    <definedName name="_xlnm.Print_Titles" localSheetId="23">'300852'!$1:$4</definedName>
    <definedName name="_xlnm.Print_Titles" localSheetId="24">'300853'!$1:$4</definedName>
    <definedName name="_xlnm.Print_Titles" localSheetId="25">'300854'!$1:$4</definedName>
    <definedName name="_xlnm.Print_Titles" localSheetId="26">'300855'!$1:$4</definedName>
    <definedName name="_xlnm.Print_Titles" localSheetId="27">'300951'!$1:$4</definedName>
    <definedName name="_xlnm.Print_Titles" localSheetId="28">'300952'!$1:$4</definedName>
    <definedName name="_xlnm.Print_Titles" localSheetId="29">'300953'!$1:$4</definedName>
    <definedName name="_xlnm.Print_Titles" localSheetId="30">'300954'!$1:$4</definedName>
    <definedName name="_xlnm.Print_Titles" localSheetId="31">'301051'!$1:$4</definedName>
    <definedName name="_xlnm.Print_Titles" localSheetId="32">'301052'!$1:$4</definedName>
    <definedName name="_xlnm.Print_Titles" localSheetId="33">'301151'!$1:$4</definedName>
    <definedName name="_xlnm.Print_Titles" localSheetId="34">'301152'!$1:$4</definedName>
    <definedName name="_xlnm.Print_Titles" localSheetId="35">'301153'!$1:$4</definedName>
    <definedName name="_xlnm.Print_Titles" localSheetId="36">'301251'!$1:$4</definedName>
    <definedName name="_xlnm.Print_Titles" localSheetId="37">'301252'!$1:$4</definedName>
    <definedName name="_xlnm.Print_Titles" localSheetId="38">'301253'!$1:$4</definedName>
    <definedName name="_xlnm.Print_Titles" localSheetId="39">'301254'!$1:$4</definedName>
    <definedName name="_xlnm.Print_Titles" localSheetId="40">'301351'!$1:$4</definedName>
    <definedName name="_xlnm.Print_Titles" localSheetId="41">'301352'!$1:$4</definedName>
    <definedName name="_xlnm.Print_Titles" localSheetId="42">'301353'!$1:$4</definedName>
    <definedName name="_xlnm.Print_Titles" localSheetId="43">'301354'!$1:$4</definedName>
    <definedName name="_xlnm.Print_Titles" localSheetId="44">'301355'!$1:$4</definedName>
    <definedName name="_xlnm.Print_Titles" localSheetId="45">'301451'!$1:$4</definedName>
    <definedName name="_xlnm.Print_Titles" localSheetId="46">'301452'!$1:$4</definedName>
    <definedName name="_xlnm.Print_Titles" localSheetId="47">'301453'!$1:$4</definedName>
    <definedName name="_xlnm.Print_Titles" localSheetId="48">'301454'!$1:$4</definedName>
    <definedName name="_xlnm.Print_Titles" localSheetId="49">'301551'!$1:$4</definedName>
    <definedName name="_xlnm.Print_Titles" localSheetId="50">'301552'!$1:$4</definedName>
    <definedName name="_xlnm.Print_Titles" localSheetId="51">'301553'!$1:$4</definedName>
    <definedName name="_xlnm.Print_Titles" localSheetId="52">'301651'!$1:$4</definedName>
    <definedName name="_xlnm.Print_Titles" localSheetId="53">'301652'!$1:$4</definedName>
    <definedName name="_xlnm.Print_Titles" localSheetId="54">'301653'!$1:$4</definedName>
    <definedName name="_xlnm.Print_Titles" localSheetId="55">'301751'!$1:$4</definedName>
    <definedName name="_xlnm.Print_Titles" localSheetId="56">'301752'!$1:$4</definedName>
    <definedName name="_xlnm.Print_Titles" localSheetId="57">'301753'!$1:$4</definedName>
    <definedName name="_xlnm.Print_Titles" localSheetId="58">'301754'!$1:$4</definedName>
    <definedName name="_xlnm.Print_Titles" localSheetId="59">'301851'!$1:$4</definedName>
    <definedName name="_xlnm.Print_Titles" localSheetId="60">'301852'!$1:$4</definedName>
    <definedName name="_xlnm.Print_Titles" localSheetId="61">'301853'!$1:$4</definedName>
    <definedName name="_xlnm.Print_Titles" localSheetId="62">'301854'!$1:$4</definedName>
    <definedName name="_xlnm.Print_Titles" localSheetId="63">'301951'!$1:$4</definedName>
    <definedName name="_xlnm.Print_Titles" localSheetId="64">'301953'!$1:$4</definedName>
    <definedName name="_xlnm.Print_Titles" localSheetId="65">'301954'!$1:$4</definedName>
    <definedName name="_xlnm.Print_Titles" localSheetId="66">'301955'!$1:$4</definedName>
    <definedName name="_xlnm.Print_Titles" localSheetId="67">'302051'!$1:$4</definedName>
    <definedName name="_xlnm.Print_Titles" localSheetId="68">'302053'!$1:$4</definedName>
    <definedName name="_xlnm.Print_Titles" localSheetId="69">'302054'!$1:$4</definedName>
    <definedName name="_xlnm.Print_Titles" localSheetId="70">'302055'!$1:$4</definedName>
    <definedName name="_xlnm.Print_Titles" localSheetId="0">'PANEL DE CONTROL DISTRITAL'!$1:$4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176" l="1"/>
  <c r="AV25" i="176"/>
  <c r="H25" i="176"/>
  <c r="G25" i="176"/>
  <c r="F25" i="176"/>
  <c r="E25" i="176"/>
  <c r="D25" i="176"/>
  <c r="C25" i="176"/>
  <c r="B25" i="176"/>
  <c r="A25" i="176"/>
  <c r="H23" i="176"/>
  <c r="AV22" i="176"/>
  <c r="H22" i="176"/>
  <c r="G22" i="176"/>
  <c r="F22" i="176"/>
  <c r="E22" i="176"/>
  <c r="D22" i="176"/>
  <c r="C22" i="176"/>
  <c r="B22" i="176"/>
  <c r="A22" i="176"/>
  <c r="H20" i="176"/>
  <c r="AV19" i="176"/>
  <c r="H19" i="176"/>
  <c r="G19" i="176"/>
  <c r="F19" i="176"/>
  <c r="E19" i="176"/>
  <c r="D19" i="176"/>
  <c r="C19" i="176"/>
  <c r="B19" i="176"/>
  <c r="A19" i="176"/>
  <c r="H17" i="176"/>
  <c r="AV16" i="176"/>
  <c r="H16" i="176"/>
  <c r="G16" i="176"/>
  <c r="F16" i="176"/>
  <c r="E16" i="176"/>
  <c r="D16" i="176"/>
  <c r="C16" i="176"/>
  <c r="B16" i="176"/>
  <c r="A16" i="176"/>
  <c r="H14" i="176"/>
  <c r="AV13" i="176"/>
  <c r="H13" i="176"/>
  <c r="G13" i="176"/>
  <c r="F13" i="176"/>
  <c r="E13" i="176"/>
  <c r="D13" i="176"/>
  <c r="C13" i="176"/>
  <c r="B13" i="176"/>
  <c r="A13" i="176"/>
  <c r="H11" i="176"/>
  <c r="AV10" i="176"/>
  <c r="H10" i="176"/>
  <c r="G10" i="176"/>
  <c r="F10" i="176"/>
  <c r="E10" i="176"/>
  <c r="D10" i="176"/>
  <c r="C10" i="176"/>
  <c r="B10" i="176"/>
  <c r="A10" i="176"/>
  <c r="H26" i="164" l="1"/>
  <c r="AV25" i="164"/>
  <c r="H25" i="164"/>
  <c r="G25" i="164"/>
  <c r="F25" i="164"/>
  <c r="E25" i="164"/>
  <c r="D25" i="164"/>
  <c r="C25" i="164"/>
  <c r="B25" i="164"/>
  <c r="A25" i="164"/>
  <c r="H23" i="164"/>
  <c r="AV22" i="164"/>
  <c r="H22" i="164"/>
  <c r="G22" i="164"/>
  <c r="F22" i="164"/>
  <c r="E22" i="164"/>
  <c r="D22" i="164"/>
  <c r="C22" i="164"/>
  <c r="B22" i="164"/>
  <c r="A22" i="164"/>
  <c r="H20" i="164"/>
  <c r="AV19" i="164"/>
  <c r="H19" i="164"/>
  <c r="G19" i="164"/>
  <c r="F19" i="164"/>
  <c r="E19" i="164"/>
  <c r="D19" i="164"/>
  <c r="C19" i="164"/>
  <c r="B19" i="164"/>
  <c r="A19" i="164"/>
  <c r="H17" i="164"/>
  <c r="AV16" i="164"/>
  <c r="H16" i="164"/>
  <c r="G16" i="164"/>
  <c r="F16" i="164"/>
  <c r="E16" i="164"/>
  <c r="D16" i="164"/>
  <c r="C16" i="164"/>
  <c r="B16" i="164"/>
  <c r="A16" i="164"/>
  <c r="H14" i="164"/>
  <c r="AV13" i="164"/>
  <c r="H13" i="164"/>
  <c r="G13" i="164"/>
  <c r="F13" i="164"/>
  <c r="E13" i="164"/>
  <c r="D13" i="164"/>
  <c r="C13" i="164"/>
  <c r="B13" i="164"/>
  <c r="A13" i="164"/>
  <c r="H11" i="164"/>
  <c r="AV10" i="164"/>
  <c r="H10" i="164"/>
  <c r="G10" i="164"/>
  <c r="F10" i="164"/>
  <c r="E10" i="164"/>
  <c r="D10" i="164"/>
  <c r="C10" i="164"/>
  <c r="B10" i="164"/>
  <c r="A10" i="164"/>
  <c r="H26" i="163"/>
  <c r="AV25" i="163"/>
  <c r="H25" i="163"/>
  <c r="G25" i="163"/>
  <c r="F25" i="163"/>
  <c r="E25" i="163"/>
  <c r="D25" i="163"/>
  <c r="C25" i="163"/>
  <c r="B25" i="163"/>
  <c r="A25" i="163"/>
  <c r="H23" i="163"/>
  <c r="AV22" i="163"/>
  <c r="H22" i="163"/>
  <c r="G22" i="163"/>
  <c r="F22" i="163"/>
  <c r="E22" i="163"/>
  <c r="D22" i="163"/>
  <c r="C22" i="163"/>
  <c r="B22" i="163"/>
  <c r="A22" i="163"/>
  <c r="H20" i="163"/>
  <c r="AV19" i="163"/>
  <c r="H19" i="163"/>
  <c r="G19" i="163"/>
  <c r="F19" i="163"/>
  <c r="E19" i="163"/>
  <c r="D19" i="163"/>
  <c r="C19" i="163"/>
  <c r="B19" i="163"/>
  <c r="A19" i="163"/>
  <c r="H17" i="163"/>
  <c r="AV16" i="163"/>
  <c r="H16" i="163"/>
  <c r="G16" i="163"/>
  <c r="F16" i="163"/>
  <c r="E16" i="163"/>
  <c r="D16" i="163"/>
  <c r="C16" i="163"/>
  <c r="B16" i="163"/>
  <c r="A16" i="163"/>
  <c r="H14" i="163"/>
  <c r="AV13" i="163"/>
  <c r="H13" i="163"/>
  <c r="G13" i="163"/>
  <c r="F13" i="163"/>
  <c r="E13" i="163"/>
  <c r="D13" i="163"/>
  <c r="C13" i="163"/>
  <c r="B13" i="163"/>
  <c r="A13" i="163"/>
  <c r="H11" i="163"/>
  <c r="AV10" i="163"/>
  <c r="H10" i="163"/>
  <c r="G10" i="163"/>
  <c r="F10" i="163"/>
  <c r="E10" i="163"/>
  <c r="D10" i="163"/>
  <c r="C10" i="163"/>
  <c r="B10" i="163"/>
  <c r="A10" i="163"/>
  <c r="H26" i="126"/>
  <c r="AV25" i="126"/>
  <c r="H25" i="126"/>
  <c r="G25" i="126"/>
  <c r="F25" i="126"/>
  <c r="E25" i="126"/>
  <c r="D25" i="126"/>
  <c r="C25" i="126"/>
  <c r="B25" i="126"/>
  <c r="A25" i="126"/>
  <c r="H23" i="126"/>
  <c r="AV22" i="126"/>
  <c r="H22" i="126"/>
  <c r="G22" i="126"/>
  <c r="F22" i="126"/>
  <c r="E22" i="126"/>
  <c r="D22" i="126"/>
  <c r="C22" i="126"/>
  <c r="B22" i="126"/>
  <c r="A22" i="126"/>
  <c r="H20" i="126"/>
  <c r="AV19" i="126"/>
  <c r="H19" i="126"/>
  <c r="G19" i="126"/>
  <c r="F19" i="126"/>
  <c r="E19" i="126"/>
  <c r="D19" i="126"/>
  <c r="C19" i="126"/>
  <c r="B19" i="126"/>
  <c r="A19" i="126"/>
  <c r="H17" i="126"/>
  <c r="AV16" i="126"/>
  <c r="H16" i="126"/>
  <c r="G16" i="126"/>
  <c r="F16" i="126"/>
  <c r="E16" i="126"/>
  <c r="D16" i="126"/>
  <c r="C16" i="126"/>
  <c r="B16" i="126"/>
  <c r="A16" i="126"/>
  <c r="H14" i="126"/>
  <c r="AV13" i="126"/>
  <c r="H13" i="126"/>
  <c r="G13" i="126"/>
  <c r="F13" i="126"/>
  <c r="E13" i="126"/>
  <c r="D13" i="126"/>
  <c r="C13" i="126"/>
  <c r="B13" i="126"/>
  <c r="A13" i="126"/>
  <c r="H11" i="126"/>
  <c r="AV10" i="126"/>
  <c r="H10" i="126"/>
  <c r="G10" i="126"/>
  <c r="F10" i="126"/>
  <c r="E10" i="126"/>
  <c r="D10" i="126"/>
  <c r="C10" i="126"/>
  <c r="B10" i="126"/>
  <c r="A10" i="126"/>
  <c r="H26" i="125"/>
  <c r="AV25" i="125"/>
  <c r="H25" i="125"/>
  <c r="G25" i="125"/>
  <c r="F25" i="125"/>
  <c r="E25" i="125"/>
  <c r="D25" i="125"/>
  <c r="C25" i="125"/>
  <c r="B25" i="125"/>
  <c r="A25" i="125"/>
  <c r="H23" i="125"/>
  <c r="AV22" i="125"/>
  <c r="H22" i="125"/>
  <c r="G22" i="125"/>
  <c r="F22" i="125"/>
  <c r="E22" i="125"/>
  <c r="D22" i="125"/>
  <c r="C22" i="125"/>
  <c r="B22" i="125"/>
  <c r="A22" i="125"/>
  <c r="H20" i="125"/>
  <c r="AV19" i="125"/>
  <c r="H19" i="125"/>
  <c r="G19" i="125"/>
  <c r="F19" i="125"/>
  <c r="E19" i="125"/>
  <c r="D19" i="125"/>
  <c r="C19" i="125"/>
  <c r="B19" i="125"/>
  <c r="A19" i="125"/>
  <c r="H17" i="125"/>
  <c r="AV16" i="125"/>
  <c r="H16" i="125"/>
  <c r="G16" i="125"/>
  <c r="F16" i="125"/>
  <c r="E16" i="125"/>
  <c r="D16" i="125"/>
  <c r="C16" i="125"/>
  <c r="B16" i="125"/>
  <c r="A16" i="125"/>
  <c r="H14" i="125"/>
  <c r="AV13" i="125"/>
  <c r="H13" i="125"/>
  <c r="G13" i="125"/>
  <c r="F13" i="125"/>
  <c r="E13" i="125"/>
  <c r="D13" i="125"/>
  <c r="C13" i="125"/>
  <c r="B13" i="125"/>
  <c r="A13" i="125"/>
  <c r="H11" i="125"/>
  <c r="AV10" i="125"/>
  <c r="H10" i="125"/>
  <c r="G10" i="125"/>
  <c r="F10" i="125"/>
  <c r="E10" i="125"/>
  <c r="D10" i="125"/>
  <c r="C10" i="125"/>
  <c r="B10" i="125"/>
  <c r="A10" i="125"/>
  <c r="H26" i="162"/>
  <c r="AV25" i="162"/>
  <c r="H25" i="162"/>
  <c r="G25" i="162"/>
  <c r="F25" i="162"/>
  <c r="E25" i="162"/>
  <c r="D25" i="162"/>
  <c r="C25" i="162"/>
  <c r="B25" i="162"/>
  <c r="A25" i="162"/>
  <c r="H23" i="162"/>
  <c r="AV22" i="162"/>
  <c r="H22" i="162"/>
  <c r="G22" i="162"/>
  <c r="F22" i="162"/>
  <c r="E22" i="162"/>
  <c r="D22" i="162"/>
  <c r="C22" i="162"/>
  <c r="B22" i="162"/>
  <c r="A22" i="162"/>
  <c r="H20" i="162"/>
  <c r="AV19" i="162"/>
  <c r="H19" i="162"/>
  <c r="G19" i="162"/>
  <c r="F19" i="162"/>
  <c r="E19" i="162"/>
  <c r="D19" i="162"/>
  <c r="C19" i="162"/>
  <c r="B19" i="162"/>
  <c r="A19" i="162"/>
  <c r="H17" i="162"/>
  <c r="AV16" i="162"/>
  <c r="H16" i="162"/>
  <c r="G16" i="162"/>
  <c r="F16" i="162"/>
  <c r="E16" i="162"/>
  <c r="D16" i="162"/>
  <c r="C16" i="162"/>
  <c r="B16" i="162"/>
  <c r="A16" i="162"/>
  <c r="H14" i="162"/>
  <c r="AV13" i="162"/>
  <c r="H13" i="162"/>
  <c r="G13" i="162"/>
  <c r="F13" i="162"/>
  <c r="E13" i="162"/>
  <c r="D13" i="162"/>
  <c r="C13" i="162"/>
  <c r="B13" i="162"/>
  <c r="A13" i="162"/>
  <c r="H11" i="162"/>
  <c r="AV10" i="162"/>
  <c r="H10" i="162"/>
  <c r="G10" i="162"/>
  <c r="F10" i="162"/>
  <c r="E10" i="162"/>
  <c r="D10" i="162"/>
  <c r="C10" i="162"/>
  <c r="B10" i="162"/>
  <c r="A10" i="162"/>
  <c r="H26" i="122"/>
  <c r="AV25" i="122"/>
  <c r="H25" i="122"/>
  <c r="G25" i="122"/>
  <c r="F25" i="122"/>
  <c r="E25" i="122"/>
  <c r="D25" i="122"/>
  <c r="C25" i="122"/>
  <c r="B25" i="122"/>
  <c r="A25" i="122"/>
  <c r="H23" i="122"/>
  <c r="AV22" i="122"/>
  <c r="H22" i="122"/>
  <c r="G22" i="122"/>
  <c r="F22" i="122"/>
  <c r="E22" i="122"/>
  <c r="D22" i="122"/>
  <c r="C22" i="122"/>
  <c r="B22" i="122"/>
  <c r="A22" i="122"/>
  <c r="H20" i="122"/>
  <c r="AV19" i="122"/>
  <c r="H19" i="122"/>
  <c r="G19" i="122"/>
  <c r="F19" i="122"/>
  <c r="E19" i="122"/>
  <c r="D19" i="122"/>
  <c r="C19" i="122"/>
  <c r="B19" i="122"/>
  <c r="A19" i="122"/>
  <c r="H17" i="122"/>
  <c r="AV16" i="122"/>
  <c r="H16" i="122"/>
  <c r="G16" i="122"/>
  <c r="F16" i="122"/>
  <c r="E16" i="122"/>
  <c r="D16" i="122"/>
  <c r="C16" i="122"/>
  <c r="B16" i="122"/>
  <c r="A16" i="122"/>
  <c r="H14" i="122"/>
  <c r="AV13" i="122"/>
  <c r="H13" i="122"/>
  <c r="G13" i="122"/>
  <c r="F13" i="122"/>
  <c r="E13" i="122"/>
  <c r="D13" i="122"/>
  <c r="C13" i="122"/>
  <c r="B13" i="122"/>
  <c r="A13" i="122"/>
  <c r="H11" i="122"/>
  <c r="AV10" i="122"/>
  <c r="H10" i="122"/>
  <c r="G10" i="122"/>
  <c r="F10" i="122"/>
  <c r="E10" i="122"/>
  <c r="D10" i="122"/>
  <c r="C10" i="122"/>
  <c r="B10" i="122"/>
  <c r="A10" i="122"/>
  <c r="H26" i="191"/>
  <c r="AV25" i="191"/>
  <c r="H25" i="191"/>
  <c r="G25" i="191"/>
  <c r="F25" i="191"/>
  <c r="E25" i="191"/>
  <c r="D25" i="191"/>
  <c r="C25" i="191"/>
  <c r="B25" i="191"/>
  <c r="A25" i="191"/>
  <c r="H23" i="191"/>
  <c r="AV22" i="191"/>
  <c r="H22" i="191"/>
  <c r="G22" i="191"/>
  <c r="F22" i="191"/>
  <c r="E22" i="191"/>
  <c r="D22" i="191"/>
  <c r="C22" i="191"/>
  <c r="B22" i="191"/>
  <c r="A22" i="191"/>
  <c r="H20" i="191"/>
  <c r="AV19" i="191"/>
  <c r="H19" i="191"/>
  <c r="G19" i="191"/>
  <c r="F19" i="191"/>
  <c r="E19" i="191"/>
  <c r="D19" i="191"/>
  <c r="C19" i="191"/>
  <c r="B19" i="191"/>
  <c r="A19" i="191"/>
  <c r="H17" i="191"/>
  <c r="AV16" i="191"/>
  <c r="H16" i="191"/>
  <c r="G16" i="191"/>
  <c r="F16" i="191"/>
  <c r="E16" i="191"/>
  <c r="D16" i="191"/>
  <c r="C16" i="191"/>
  <c r="B16" i="191"/>
  <c r="A16" i="191"/>
  <c r="H14" i="191"/>
  <c r="AV13" i="191"/>
  <c r="H13" i="191"/>
  <c r="G13" i="191"/>
  <c r="F13" i="191"/>
  <c r="E13" i="191"/>
  <c r="D13" i="191"/>
  <c r="C13" i="191"/>
  <c r="B13" i="191"/>
  <c r="A13" i="191"/>
  <c r="H11" i="191"/>
  <c r="AV10" i="191"/>
  <c r="H10" i="191"/>
  <c r="G10" i="191"/>
  <c r="F10" i="191"/>
  <c r="E10" i="191"/>
  <c r="D10" i="191"/>
  <c r="C10" i="191"/>
  <c r="B10" i="191"/>
  <c r="A10" i="191"/>
  <c r="H26" i="190"/>
  <c r="AV25" i="190"/>
  <c r="H25" i="190"/>
  <c r="G25" i="190"/>
  <c r="F25" i="190"/>
  <c r="E25" i="190"/>
  <c r="D25" i="190"/>
  <c r="C25" i="190"/>
  <c r="B25" i="190"/>
  <c r="A25" i="190"/>
  <c r="H23" i="190"/>
  <c r="AV22" i="190"/>
  <c r="H22" i="190"/>
  <c r="G22" i="190"/>
  <c r="F22" i="190"/>
  <c r="E22" i="190"/>
  <c r="D22" i="190"/>
  <c r="C22" i="190"/>
  <c r="B22" i="190"/>
  <c r="A22" i="190"/>
  <c r="H20" i="190"/>
  <c r="AV19" i="190"/>
  <c r="H19" i="190"/>
  <c r="G19" i="190"/>
  <c r="F19" i="190"/>
  <c r="E19" i="190"/>
  <c r="D19" i="190"/>
  <c r="C19" i="190"/>
  <c r="B19" i="190"/>
  <c r="A19" i="190"/>
  <c r="H17" i="190"/>
  <c r="AV16" i="190"/>
  <c r="H16" i="190"/>
  <c r="G16" i="190"/>
  <c r="F16" i="190"/>
  <c r="E16" i="190"/>
  <c r="D16" i="190"/>
  <c r="C16" i="190"/>
  <c r="B16" i="190"/>
  <c r="A16" i="190"/>
  <c r="H14" i="190"/>
  <c r="AV13" i="190"/>
  <c r="H13" i="190"/>
  <c r="G13" i="190"/>
  <c r="F13" i="190"/>
  <c r="E13" i="190"/>
  <c r="D13" i="190"/>
  <c r="C13" i="190"/>
  <c r="B13" i="190"/>
  <c r="A13" i="190"/>
  <c r="H11" i="190"/>
  <c r="AV10" i="190"/>
  <c r="H10" i="190"/>
  <c r="G10" i="190"/>
  <c r="F10" i="190"/>
  <c r="E10" i="190"/>
  <c r="D10" i="190"/>
  <c r="C10" i="190"/>
  <c r="B10" i="190"/>
  <c r="A10" i="190"/>
  <c r="H26" i="189"/>
  <c r="AV25" i="189"/>
  <c r="H25" i="189"/>
  <c r="G25" i="189"/>
  <c r="F25" i="189"/>
  <c r="E25" i="189"/>
  <c r="D25" i="189"/>
  <c r="C25" i="189"/>
  <c r="B25" i="189"/>
  <c r="A25" i="189"/>
  <c r="H23" i="189"/>
  <c r="AV22" i="189"/>
  <c r="H22" i="189"/>
  <c r="G22" i="189"/>
  <c r="F22" i="189"/>
  <c r="E22" i="189"/>
  <c r="D22" i="189"/>
  <c r="C22" i="189"/>
  <c r="B22" i="189"/>
  <c r="A22" i="189"/>
  <c r="H20" i="189"/>
  <c r="AV19" i="189"/>
  <c r="H19" i="189"/>
  <c r="G19" i="189"/>
  <c r="F19" i="189"/>
  <c r="E19" i="189"/>
  <c r="D19" i="189"/>
  <c r="C19" i="189"/>
  <c r="B19" i="189"/>
  <c r="A19" i="189"/>
  <c r="H17" i="189"/>
  <c r="AV16" i="189"/>
  <c r="H16" i="189"/>
  <c r="G16" i="189"/>
  <c r="F16" i="189"/>
  <c r="E16" i="189"/>
  <c r="D16" i="189"/>
  <c r="C16" i="189"/>
  <c r="B16" i="189"/>
  <c r="A16" i="189"/>
  <c r="H14" i="189"/>
  <c r="AV13" i="189"/>
  <c r="H13" i="189"/>
  <c r="G13" i="189"/>
  <c r="F13" i="189"/>
  <c r="E13" i="189"/>
  <c r="D13" i="189"/>
  <c r="C13" i="189"/>
  <c r="B13" i="189"/>
  <c r="A13" i="189"/>
  <c r="H11" i="189"/>
  <c r="AV10" i="189"/>
  <c r="H10" i="189"/>
  <c r="G10" i="189"/>
  <c r="F10" i="189"/>
  <c r="E10" i="189"/>
  <c r="D10" i="189"/>
  <c r="C10" i="189"/>
  <c r="B10" i="189"/>
  <c r="A10" i="189"/>
  <c r="H26" i="121"/>
  <c r="AV25" i="121"/>
  <c r="H25" i="121"/>
  <c r="G25" i="121"/>
  <c r="F25" i="121"/>
  <c r="E25" i="121"/>
  <c r="D25" i="121"/>
  <c r="C25" i="121"/>
  <c r="B25" i="121"/>
  <c r="A25" i="121"/>
  <c r="H23" i="121"/>
  <c r="AV22" i="121"/>
  <c r="H22" i="121"/>
  <c r="G22" i="121"/>
  <c r="F22" i="121"/>
  <c r="E22" i="121"/>
  <c r="D22" i="121"/>
  <c r="C22" i="121"/>
  <c r="B22" i="121"/>
  <c r="A22" i="121"/>
  <c r="H20" i="121"/>
  <c r="AV19" i="121"/>
  <c r="H19" i="121"/>
  <c r="G19" i="121"/>
  <c r="F19" i="121"/>
  <c r="E19" i="121"/>
  <c r="D19" i="121"/>
  <c r="C19" i="121"/>
  <c r="B19" i="121"/>
  <c r="A19" i="121"/>
  <c r="H17" i="121"/>
  <c r="AV16" i="121"/>
  <c r="H16" i="121"/>
  <c r="G16" i="121"/>
  <c r="F16" i="121"/>
  <c r="E16" i="121"/>
  <c r="D16" i="121"/>
  <c r="C16" i="121"/>
  <c r="B16" i="121"/>
  <c r="A16" i="121"/>
  <c r="H14" i="121"/>
  <c r="AV13" i="121"/>
  <c r="H13" i="121"/>
  <c r="G13" i="121"/>
  <c r="F13" i="121"/>
  <c r="E13" i="121"/>
  <c r="D13" i="121"/>
  <c r="C13" i="121"/>
  <c r="B13" i="121"/>
  <c r="A13" i="121"/>
  <c r="H11" i="121"/>
  <c r="AV10" i="121"/>
  <c r="H10" i="121"/>
  <c r="G10" i="121"/>
  <c r="F10" i="121"/>
  <c r="E10" i="121"/>
  <c r="D10" i="121"/>
  <c r="C10" i="121"/>
  <c r="B10" i="121"/>
  <c r="A10" i="121"/>
  <c r="H26" i="188"/>
  <c r="AV25" i="188"/>
  <c r="H25" i="188"/>
  <c r="G25" i="188"/>
  <c r="F25" i="188"/>
  <c r="E25" i="188"/>
  <c r="D25" i="188"/>
  <c r="C25" i="188"/>
  <c r="B25" i="188"/>
  <c r="A25" i="188"/>
  <c r="H23" i="188"/>
  <c r="AV22" i="188"/>
  <c r="H22" i="188"/>
  <c r="G22" i="188"/>
  <c r="F22" i="188"/>
  <c r="E22" i="188"/>
  <c r="D22" i="188"/>
  <c r="C22" i="188"/>
  <c r="B22" i="188"/>
  <c r="A22" i="188"/>
  <c r="H20" i="188"/>
  <c r="AV19" i="188"/>
  <c r="H19" i="188"/>
  <c r="G19" i="188"/>
  <c r="F19" i="188"/>
  <c r="E19" i="188"/>
  <c r="D19" i="188"/>
  <c r="C19" i="188"/>
  <c r="B19" i="188"/>
  <c r="A19" i="188"/>
  <c r="H17" i="188"/>
  <c r="AV16" i="188"/>
  <c r="H16" i="188"/>
  <c r="G16" i="188"/>
  <c r="F16" i="188"/>
  <c r="E16" i="188"/>
  <c r="D16" i="188"/>
  <c r="C16" i="188"/>
  <c r="B16" i="188"/>
  <c r="A16" i="188"/>
  <c r="H14" i="188"/>
  <c r="AV13" i="188"/>
  <c r="H13" i="188"/>
  <c r="G13" i="188"/>
  <c r="F13" i="188"/>
  <c r="E13" i="188"/>
  <c r="D13" i="188"/>
  <c r="C13" i="188"/>
  <c r="B13" i="188"/>
  <c r="A13" i="188"/>
  <c r="H11" i="188"/>
  <c r="AV10" i="188"/>
  <c r="H10" i="188"/>
  <c r="G10" i="188"/>
  <c r="F10" i="188"/>
  <c r="E10" i="188"/>
  <c r="D10" i="188"/>
  <c r="C10" i="188"/>
  <c r="B10" i="188"/>
  <c r="A10" i="188"/>
  <c r="H26" i="161"/>
  <c r="AV25" i="161"/>
  <c r="H25" i="161"/>
  <c r="G25" i="161"/>
  <c r="F25" i="161"/>
  <c r="E25" i="161"/>
  <c r="D25" i="161"/>
  <c r="C25" i="161"/>
  <c r="B25" i="161"/>
  <c r="A25" i="161"/>
  <c r="H23" i="161"/>
  <c r="AV22" i="161"/>
  <c r="H22" i="161"/>
  <c r="G22" i="161"/>
  <c r="F22" i="161"/>
  <c r="E22" i="161"/>
  <c r="D22" i="161"/>
  <c r="C22" i="161"/>
  <c r="B22" i="161"/>
  <c r="A22" i="161"/>
  <c r="H20" i="161"/>
  <c r="AV19" i="161"/>
  <c r="H19" i="161"/>
  <c r="G19" i="161"/>
  <c r="F19" i="161"/>
  <c r="E19" i="161"/>
  <c r="D19" i="161"/>
  <c r="C19" i="161"/>
  <c r="B19" i="161"/>
  <c r="A19" i="161"/>
  <c r="H17" i="161"/>
  <c r="AV16" i="161"/>
  <c r="H16" i="161"/>
  <c r="G16" i="161"/>
  <c r="F16" i="161"/>
  <c r="E16" i="161"/>
  <c r="D16" i="161"/>
  <c r="C16" i="161"/>
  <c r="B16" i="161"/>
  <c r="A16" i="161"/>
  <c r="H14" i="161"/>
  <c r="AV13" i="161"/>
  <c r="H13" i="161"/>
  <c r="G13" i="161"/>
  <c r="F13" i="161"/>
  <c r="E13" i="161"/>
  <c r="D13" i="161"/>
  <c r="C13" i="161"/>
  <c r="B13" i="161"/>
  <c r="A13" i="161"/>
  <c r="H11" i="161"/>
  <c r="AV10" i="161"/>
  <c r="H10" i="161"/>
  <c r="G10" i="161"/>
  <c r="F10" i="161"/>
  <c r="E10" i="161"/>
  <c r="D10" i="161"/>
  <c r="C10" i="161"/>
  <c r="B10" i="161"/>
  <c r="A10" i="161"/>
  <c r="H26" i="160"/>
  <c r="AV25" i="160"/>
  <c r="H25" i="160"/>
  <c r="G25" i="160"/>
  <c r="F25" i="160"/>
  <c r="E25" i="160"/>
  <c r="D25" i="160"/>
  <c r="C25" i="160"/>
  <c r="B25" i="160"/>
  <c r="A25" i="160"/>
  <c r="H23" i="160"/>
  <c r="AV22" i="160"/>
  <c r="H22" i="160"/>
  <c r="G22" i="160"/>
  <c r="F22" i="160"/>
  <c r="E22" i="160"/>
  <c r="D22" i="160"/>
  <c r="C22" i="160"/>
  <c r="B22" i="160"/>
  <c r="A22" i="160"/>
  <c r="H20" i="160"/>
  <c r="AV19" i="160"/>
  <c r="H19" i="160"/>
  <c r="G19" i="160"/>
  <c r="F19" i="160"/>
  <c r="E19" i="160"/>
  <c r="D19" i="160"/>
  <c r="C19" i="160"/>
  <c r="B19" i="160"/>
  <c r="A19" i="160"/>
  <c r="H17" i="160"/>
  <c r="AV16" i="160"/>
  <c r="H16" i="160"/>
  <c r="G16" i="160"/>
  <c r="F16" i="160"/>
  <c r="E16" i="160"/>
  <c r="D16" i="160"/>
  <c r="C16" i="160"/>
  <c r="B16" i="160"/>
  <c r="A16" i="160"/>
  <c r="H14" i="160"/>
  <c r="AV13" i="160"/>
  <c r="H13" i="160"/>
  <c r="G13" i="160"/>
  <c r="F13" i="160"/>
  <c r="E13" i="160"/>
  <c r="D13" i="160"/>
  <c r="C13" i="160"/>
  <c r="B13" i="160"/>
  <c r="A13" i="160"/>
  <c r="H11" i="160"/>
  <c r="AV10" i="160"/>
  <c r="H10" i="160"/>
  <c r="G10" i="160"/>
  <c r="F10" i="160"/>
  <c r="E10" i="160"/>
  <c r="D10" i="160"/>
  <c r="C10" i="160"/>
  <c r="B10" i="160"/>
  <c r="A10" i="160"/>
  <c r="H26" i="159"/>
  <c r="AV25" i="159"/>
  <c r="H25" i="159"/>
  <c r="G25" i="159"/>
  <c r="F25" i="159"/>
  <c r="E25" i="159"/>
  <c r="D25" i="159"/>
  <c r="C25" i="159"/>
  <c r="B25" i="159"/>
  <c r="A25" i="159"/>
  <c r="H23" i="159"/>
  <c r="AV22" i="159"/>
  <c r="H22" i="159"/>
  <c r="G22" i="159"/>
  <c r="F22" i="159"/>
  <c r="E22" i="159"/>
  <c r="D22" i="159"/>
  <c r="C22" i="159"/>
  <c r="B22" i="159"/>
  <c r="A22" i="159"/>
  <c r="H20" i="159"/>
  <c r="AV19" i="159"/>
  <c r="H19" i="159"/>
  <c r="G19" i="159"/>
  <c r="F19" i="159"/>
  <c r="E19" i="159"/>
  <c r="D19" i="159"/>
  <c r="C19" i="159"/>
  <c r="B19" i="159"/>
  <c r="A19" i="159"/>
  <c r="H17" i="159"/>
  <c r="AV16" i="159"/>
  <c r="H16" i="159"/>
  <c r="G16" i="159"/>
  <c r="F16" i="159"/>
  <c r="E16" i="159"/>
  <c r="D16" i="159"/>
  <c r="C16" i="159"/>
  <c r="B16" i="159"/>
  <c r="A16" i="159"/>
  <c r="H14" i="159"/>
  <c r="AV13" i="159"/>
  <c r="H13" i="159"/>
  <c r="G13" i="159"/>
  <c r="F13" i="159"/>
  <c r="E13" i="159"/>
  <c r="D13" i="159"/>
  <c r="C13" i="159"/>
  <c r="B13" i="159"/>
  <c r="A13" i="159"/>
  <c r="H11" i="159"/>
  <c r="AV10" i="159"/>
  <c r="H10" i="159"/>
  <c r="G10" i="159"/>
  <c r="F10" i="159"/>
  <c r="E10" i="159"/>
  <c r="D10" i="159"/>
  <c r="C10" i="159"/>
  <c r="B10" i="159"/>
  <c r="A10" i="159"/>
  <c r="H26" i="120"/>
  <c r="AV25" i="120"/>
  <c r="H25" i="120"/>
  <c r="G25" i="120"/>
  <c r="F25" i="120"/>
  <c r="E25" i="120"/>
  <c r="D25" i="120"/>
  <c r="C25" i="120"/>
  <c r="B25" i="120"/>
  <c r="A25" i="120"/>
  <c r="H23" i="120"/>
  <c r="AV22" i="120"/>
  <c r="H22" i="120"/>
  <c r="G22" i="120"/>
  <c r="F22" i="120"/>
  <c r="E22" i="120"/>
  <c r="D22" i="120"/>
  <c r="C22" i="120"/>
  <c r="B22" i="120"/>
  <c r="A22" i="120"/>
  <c r="H20" i="120"/>
  <c r="AV19" i="120"/>
  <c r="H19" i="120"/>
  <c r="G19" i="120"/>
  <c r="F19" i="120"/>
  <c r="E19" i="120"/>
  <c r="D19" i="120"/>
  <c r="C19" i="120"/>
  <c r="B19" i="120"/>
  <c r="A19" i="120"/>
  <c r="H17" i="120"/>
  <c r="AV16" i="120"/>
  <c r="H16" i="120"/>
  <c r="G16" i="120"/>
  <c r="F16" i="120"/>
  <c r="E16" i="120"/>
  <c r="D16" i="120"/>
  <c r="C16" i="120"/>
  <c r="B16" i="120"/>
  <c r="A16" i="120"/>
  <c r="H14" i="120"/>
  <c r="AV13" i="120"/>
  <c r="H13" i="120"/>
  <c r="G13" i="120"/>
  <c r="F13" i="120"/>
  <c r="E13" i="120"/>
  <c r="D13" i="120"/>
  <c r="C13" i="120"/>
  <c r="B13" i="120"/>
  <c r="A13" i="120"/>
  <c r="H11" i="120"/>
  <c r="AV10" i="120"/>
  <c r="H10" i="120"/>
  <c r="G10" i="120"/>
  <c r="F10" i="120"/>
  <c r="E10" i="120"/>
  <c r="D10" i="120"/>
  <c r="C10" i="120"/>
  <c r="B10" i="120"/>
  <c r="A10" i="120"/>
  <c r="H26" i="151"/>
  <c r="AV25" i="151"/>
  <c r="H25" i="151"/>
  <c r="G25" i="151"/>
  <c r="F25" i="151"/>
  <c r="E25" i="151"/>
  <c r="D25" i="151"/>
  <c r="C25" i="151"/>
  <c r="B25" i="151"/>
  <c r="A25" i="151"/>
  <c r="H23" i="151"/>
  <c r="AV22" i="151"/>
  <c r="H22" i="151"/>
  <c r="G22" i="151"/>
  <c r="F22" i="151"/>
  <c r="E22" i="151"/>
  <c r="D22" i="151"/>
  <c r="C22" i="151"/>
  <c r="B22" i="151"/>
  <c r="A22" i="151"/>
  <c r="H20" i="151"/>
  <c r="AV19" i="151"/>
  <c r="H19" i="151"/>
  <c r="G19" i="151"/>
  <c r="F19" i="151"/>
  <c r="E19" i="151"/>
  <c r="D19" i="151"/>
  <c r="C19" i="151"/>
  <c r="B19" i="151"/>
  <c r="A19" i="151"/>
  <c r="H17" i="151"/>
  <c r="AV16" i="151"/>
  <c r="H16" i="151"/>
  <c r="G16" i="151"/>
  <c r="F16" i="151"/>
  <c r="E16" i="151"/>
  <c r="D16" i="151"/>
  <c r="C16" i="151"/>
  <c r="B16" i="151"/>
  <c r="A16" i="151"/>
  <c r="H14" i="151"/>
  <c r="AV13" i="151"/>
  <c r="H13" i="151"/>
  <c r="G13" i="151"/>
  <c r="F13" i="151"/>
  <c r="E13" i="151"/>
  <c r="D13" i="151"/>
  <c r="C13" i="151"/>
  <c r="B13" i="151"/>
  <c r="A13" i="151"/>
  <c r="H11" i="151"/>
  <c r="AV10" i="151"/>
  <c r="H10" i="151"/>
  <c r="G10" i="151"/>
  <c r="F10" i="151"/>
  <c r="E10" i="151"/>
  <c r="D10" i="151"/>
  <c r="C10" i="151"/>
  <c r="B10" i="151"/>
  <c r="A10" i="151"/>
  <c r="H26" i="83"/>
  <c r="AV25" i="83"/>
  <c r="H25" i="83"/>
  <c r="G25" i="83"/>
  <c r="F25" i="83"/>
  <c r="E25" i="83"/>
  <c r="D25" i="83"/>
  <c r="C25" i="83"/>
  <c r="B25" i="83"/>
  <c r="A25" i="83"/>
  <c r="H23" i="83"/>
  <c r="AV22" i="83"/>
  <c r="H22" i="83"/>
  <c r="G22" i="83"/>
  <c r="F22" i="83"/>
  <c r="E22" i="83"/>
  <c r="D22" i="83"/>
  <c r="C22" i="83"/>
  <c r="B22" i="83"/>
  <c r="A22" i="83"/>
  <c r="H20" i="83"/>
  <c r="AV19" i="83"/>
  <c r="H19" i="83"/>
  <c r="G19" i="83"/>
  <c r="F19" i="83"/>
  <c r="E19" i="83"/>
  <c r="D19" i="83"/>
  <c r="C19" i="83"/>
  <c r="B19" i="83"/>
  <c r="A19" i="83"/>
  <c r="H17" i="83"/>
  <c r="AV16" i="83"/>
  <c r="H16" i="83"/>
  <c r="G16" i="83"/>
  <c r="F16" i="83"/>
  <c r="E16" i="83"/>
  <c r="D16" i="83"/>
  <c r="C16" i="83"/>
  <c r="B16" i="83"/>
  <c r="A16" i="83"/>
  <c r="H14" i="83"/>
  <c r="AV13" i="83"/>
  <c r="H13" i="83"/>
  <c r="G13" i="83"/>
  <c r="F13" i="83"/>
  <c r="E13" i="83"/>
  <c r="D13" i="83"/>
  <c r="C13" i="83"/>
  <c r="B13" i="83"/>
  <c r="A13" i="83"/>
  <c r="H11" i="83"/>
  <c r="AV10" i="83"/>
  <c r="H10" i="83"/>
  <c r="G10" i="83"/>
  <c r="F10" i="83"/>
  <c r="E10" i="83"/>
  <c r="D10" i="83"/>
  <c r="C10" i="83"/>
  <c r="B10" i="83"/>
  <c r="A10" i="83"/>
  <c r="AV16" i="91" l="1"/>
  <c r="H26" i="185"/>
  <c r="AV25" i="185"/>
  <c r="H25" i="185"/>
  <c r="G25" i="185"/>
  <c r="F25" i="185"/>
  <c r="E25" i="185"/>
  <c r="D25" i="185"/>
  <c r="C25" i="185"/>
  <c r="B25" i="185"/>
  <c r="A25" i="185"/>
  <c r="H23" i="185"/>
  <c r="AV22" i="185"/>
  <c r="H22" i="185"/>
  <c r="G22" i="185"/>
  <c r="F22" i="185"/>
  <c r="E22" i="185"/>
  <c r="D22" i="185"/>
  <c r="C22" i="185"/>
  <c r="B22" i="185"/>
  <c r="A22" i="185"/>
  <c r="H20" i="185"/>
  <c r="AV19" i="185"/>
  <c r="H19" i="185"/>
  <c r="G19" i="185"/>
  <c r="F19" i="185"/>
  <c r="E19" i="185"/>
  <c r="D19" i="185"/>
  <c r="C19" i="185"/>
  <c r="B19" i="185"/>
  <c r="A19" i="185"/>
  <c r="H17" i="185"/>
  <c r="AV16" i="185"/>
  <c r="H16" i="185"/>
  <c r="G16" i="185"/>
  <c r="F16" i="185"/>
  <c r="E16" i="185"/>
  <c r="D16" i="185"/>
  <c r="C16" i="185"/>
  <c r="B16" i="185"/>
  <c r="A16" i="185"/>
  <c r="H14" i="185"/>
  <c r="AV13" i="185"/>
  <c r="H13" i="185"/>
  <c r="G13" i="185"/>
  <c r="F13" i="185"/>
  <c r="E13" i="185"/>
  <c r="D13" i="185"/>
  <c r="C13" i="185"/>
  <c r="B13" i="185"/>
  <c r="A13" i="185"/>
  <c r="AU11" i="185"/>
  <c r="AS11" i="185"/>
  <c r="AR11" i="185"/>
  <c r="H11" i="185"/>
  <c r="AV10" i="185"/>
  <c r="H10" i="185"/>
  <c r="G10" i="185"/>
  <c r="F10" i="185"/>
  <c r="E10" i="185"/>
  <c r="D10" i="185"/>
  <c r="C10" i="185"/>
  <c r="B10" i="185"/>
  <c r="A10" i="185"/>
  <c r="H26" i="184"/>
  <c r="AV25" i="184"/>
  <c r="H25" i="184"/>
  <c r="G25" i="184"/>
  <c r="F25" i="184"/>
  <c r="E25" i="184"/>
  <c r="D25" i="184"/>
  <c r="C25" i="184"/>
  <c r="B25" i="184"/>
  <c r="A25" i="184"/>
  <c r="H23" i="184"/>
  <c r="AV22" i="184"/>
  <c r="H22" i="184"/>
  <c r="G22" i="184"/>
  <c r="F22" i="184"/>
  <c r="E22" i="184"/>
  <c r="D22" i="184"/>
  <c r="C22" i="184"/>
  <c r="B22" i="184"/>
  <c r="A22" i="184"/>
  <c r="H20" i="184"/>
  <c r="AV19" i="184"/>
  <c r="H19" i="184"/>
  <c r="G19" i="184"/>
  <c r="F19" i="184"/>
  <c r="E19" i="184"/>
  <c r="D19" i="184"/>
  <c r="C19" i="184"/>
  <c r="B19" i="184"/>
  <c r="A19" i="184"/>
  <c r="AU17" i="184"/>
  <c r="AV16" i="184" s="1"/>
  <c r="H17" i="184"/>
  <c r="H16" i="184"/>
  <c r="G16" i="184"/>
  <c r="F16" i="184"/>
  <c r="E16" i="184"/>
  <c r="D16" i="184"/>
  <c r="C16" i="184"/>
  <c r="B16" i="184"/>
  <c r="A16" i="184"/>
  <c r="H14" i="184"/>
  <c r="AV13" i="184"/>
  <c r="H13" i="184"/>
  <c r="G13" i="184"/>
  <c r="F13" i="184"/>
  <c r="E13" i="184"/>
  <c r="D13" i="184"/>
  <c r="C13" i="184"/>
  <c r="B13" i="184"/>
  <c r="A13" i="184"/>
  <c r="AU11" i="184"/>
  <c r="AV10" i="184" s="1"/>
  <c r="H11" i="184"/>
  <c r="H10" i="184"/>
  <c r="G10" i="184"/>
  <c r="F10" i="184"/>
  <c r="E10" i="184"/>
  <c r="D10" i="184"/>
  <c r="C10" i="184"/>
  <c r="B10" i="184"/>
  <c r="A10" i="184"/>
  <c r="H26" i="156"/>
  <c r="AV25" i="156"/>
  <c r="H25" i="156"/>
  <c r="G25" i="156"/>
  <c r="F25" i="156"/>
  <c r="E25" i="156"/>
  <c r="D25" i="156"/>
  <c r="C25" i="156"/>
  <c r="B25" i="156"/>
  <c r="A25" i="156"/>
  <c r="H23" i="156"/>
  <c r="AV22" i="156"/>
  <c r="H22" i="156"/>
  <c r="G22" i="156"/>
  <c r="F22" i="156"/>
  <c r="E22" i="156"/>
  <c r="D22" i="156"/>
  <c r="C22" i="156"/>
  <c r="B22" i="156"/>
  <c r="A22" i="156"/>
  <c r="H20" i="156"/>
  <c r="AV19" i="156"/>
  <c r="H19" i="156"/>
  <c r="G19" i="156"/>
  <c r="F19" i="156"/>
  <c r="E19" i="156"/>
  <c r="D19" i="156"/>
  <c r="C19" i="156"/>
  <c r="B19" i="156"/>
  <c r="A19" i="156"/>
  <c r="H17" i="156"/>
  <c r="AV16" i="156"/>
  <c r="H16" i="156"/>
  <c r="G16" i="156"/>
  <c r="F16" i="156"/>
  <c r="E16" i="156"/>
  <c r="D16" i="156"/>
  <c r="C16" i="156"/>
  <c r="B16" i="156"/>
  <c r="A16" i="156"/>
  <c r="H14" i="156"/>
  <c r="AV13" i="156"/>
  <c r="H13" i="156"/>
  <c r="G13" i="156"/>
  <c r="F13" i="156"/>
  <c r="E13" i="156"/>
  <c r="D13" i="156"/>
  <c r="C13" i="156"/>
  <c r="B13" i="156"/>
  <c r="A13" i="156"/>
  <c r="AU11" i="156"/>
  <c r="AT11" i="156"/>
  <c r="AS11" i="156"/>
  <c r="AV10" i="156" s="1"/>
  <c r="AR11" i="156"/>
  <c r="AQ11" i="156"/>
  <c r="H11" i="156"/>
  <c r="H10" i="156"/>
  <c r="G10" i="156"/>
  <c r="F10" i="156"/>
  <c r="E10" i="156"/>
  <c r="D10" i="156"/>
  <c r="C10" i="156"/>
  <c r="B10" i="156"/>
  <c r="A10" i="156"/>
  <c r="H26" i="155"/>
  <c r="AV25" i="155"/>
  <c r="H25" i="155"/>
  <c r="G25" i="155"/>
  <c r="F25" i="155"/>
  <c r="E25" i="155"/>
  <c r="D25" i="155"/>
  <c r="C25" i="155"/>
  <c r="B25" i="155"/>
  <c r="A25" i="155"/>
  <c r="H23" i="155"/>
  <c r="AV22" i="155"/>
  <c r="H22" i="155"/>
  <c r="G22" i="155"/>
  <c r="F22" i="155"/>
  <c r="E22" i="155"/>
  <c r="D22" i="155"/>
  <c r="C22" i="155"/>
  <c r="B22" i="155"/>
  <c r="A22" i="155"/>
  <c r="H20" i="155"/>
  <c r="AV19" i="155"/>
  <c r="H19" i="155"/>
  <c r="G19" i="155"/>
  <c r="F19" i="155"/>
  <c r="E19" i="155"/>
  <c r="D19" i="155"/>
  <c r="C19" i="155"/>
  <c r="B19" i="155"/>
  <c r="A19" i="155"/>
  <c r="H17" i="155"/>
  <c r="AV16" i="155"/>
  <c r="H16" i="155"/>
  <c r="G16" i="155"/>
  <c r="F16" i="155"/>
  <c r="E16" i="155"/>
  <c r="D16" i="155"/>
  <c r="C16" i="155"/>
  <c r="B16" i="155"/>
  <c r="A16" i="155"/>
  <c r="H14" i="155"/>
  <c r="AV13" i="155"/>
  <c r="H13" i="155"/>
  <c r="G13" i="155"/>
  <c r="F13" i="155"/>
  <c r="E13" i="155"/>
  <c r="D13" i="155"/>
  <c r="C13" i="155"/>
  <c r="B13" i="155"/>
  <c r="A13" i="155"/>
  <c r="H11" i="155"/>
  <c r="AV10" i="155"/>
  <c r="H10" i="155"/>
  <c r="G10" i="155"/>
  <c r="F10" i="155"/>
  <c r="E10" i="155"/>
  <c r="D10" i="155"/>
  <c r="C10" i="155"/>
  <c r="B10" i="155"/>
  <c r="A10" i="155"/>
  <c r="H26" i="154"/>
  <c r="AV25" i="154"/>
  <c r="H25" i="154"/>
  <c r="G25" i="154"/>
  <c r="F25" i="154"/>
  <c r="E25" i="154"/>
  <c r="D25" i="154"/>
  <c r="C25" i="154"/>
  <c r="B25" i="154"/>
  <c r="A25" i="154"/>
  <c r="H23" i="154"/>
  <c r="AV22" i="154"/>
  <c r="H22" i="154"/>
  <c r="G22" i="154"/>
  <c r="F22" i="154"/>
  <c r="E22" i="154"/>
  <c r="D22" i="154"/>
  <c r="C22" i="154"/>
  <c r="B22" i="154"/>
  <c r="A22" i="154"/>
  <c r="H20" i="154"/>
  <c r="AV19" i="154"/>
  <c r="H19" i="154"/>
  <c r="G19" i="154"/>
  <c r="F19" i="154"/>
  <c r="E19" i="154"/>
  <c r="D19" i="154"/>
  <c r="C19" i="154"/>
  <c r="B19" i="154"/>
  <c r="A19" i="154"/>
  <c r="H17" i="154"/>
  <c r="AV16" i="154"/>
  <c r="H16" i="154"/>
  <c r="G16" i="154"/>
  <c r="F16" i="154"/>
  <c r="E16" i="154"/>
  <c r="D16" i="154"/>
  <c r="C16" i="154"/>
  <c r="B16" i="154"/>
  <c r="A16" i="154"/>
  <c r="H14" i="154"/>
  <c r="AV13" i="154"/>
  <c r="H13" i="154"/>
  <c r="G13" i="154"/>
  <c r="F13" i="154"/>
  <c r="E13" i="154"/>
  <c r="D13" i="154"/>
  <c r="C13" i="154"/>
  <c r="B13" i="154"/>
  <c r="A13" i="154"/>
  <c r="H11" i="154"/>
  <c r="AV10" i="154"/>
  <c r="H10" i="154"/>
  <c r="G10" i="154"/>
  <c r="F10" i="154"/>
  <c r="E10" i="154"/>
  <c r="D10" i="154"/>
  <c r="C10" i="154"/>
  <c r="B10" i="154"/>
  <c r="A10" i="154"/>
  <c r="H26" i="87"/>
  <c r="AV25" i="87"/>
  <c r="H25" i="87"/>
  <c r="G25" i="87"/>
  <c r="F25" i="87"/>
  <c r="E25" i="87"/>
  <c r="D25" i="87"/>
  <c r="C25" i="87"/>
  <c r="B25" i="87"/>
  <c r="A25" i="87"/>
  <c r="H23" i="87"/>
  <c r="AV22" i="87"/>
  <c r="H22" i="87"/>
  <c r="G22" i="87"/>
  <c r="F22" i="87"/>
  <c r="E22" i="87"/>
  <c r="D22" i="87"/>
  <c r="C22" i="87"/>
  <c r="B22" i="87"/>
  <c r="A22" i="87"/>
  <c r="H20" i="87"/>
  <c r="AV19" i="87"/>
  <c r="H19" i="87"/>
  <c r="G19" i="87"/>
  <c r="F19" i="87"/>
  <c r="E19" i="87"/>
  <c r="D19" i="87"/>
  <c r="C19" i="87"/>
  <c r="B19" i="87"/>
  <c r="A19" i="87"/>
  <c r="H17" i="87"/>
  <c r="AV16" i="87"/>
  <c r="H16" i="87"/>
  <c r="G16" i="87"/>
  <c r="F16" i="87"/>
  <c r="E16" i="87"/>
  <c r="D16" i="87"/>
  <c r="C16" i="87"/>
  <c r="B16" i="87"/>
  <c r="A16" i="87"/>
  <c r="H14" i="87"/>
  <c r="AV13" i="87"/>
  <c r="H13" i="87"/>
  <c r="G13" i="87"/>
  <c r="F13" i="87"/>
  <c r="E13" i="87"/>
  <c r="D13" i="87"/>
  <c r="C13" i="87"/>
  <c r="B13" i="87"/>
  <c r="A13" i="87"/>
  <c r="H11" i="87"/>
  <c r="AV10" i="87"/>
  <c r="H10" i="87"/>
  <c r="G10" i="87"/>
  <c r="F10" i="87"/>
  <c r="E10" i="87"/>
  <c r="D10" i="87"/>
  <c r="C10" i="87"/>
  <c r="B10" i="87"/>
  <c r="A10" i="87"/>
  <c r="M24" i="14"/>
  <c r="M21" i="14"/>
  <c r="M18" i="14"/>
  <c r="M15" i="14"/>
  <c r="M12" i="14"/>
  <c r="M9" i="14"/>
  <c r="H26" i="149"/>
  <c r="AV25" i="149"/>
  <c r="H25" i="149"/>
  <c r="G25" i="149"/>
  <c r="F25" i="149"/>
  <c r="E25" i="149"/>
  <c r="D25" i="149"/>
  <c r="C25" i="149"/>
  <c r="B25" i="149"/>
  <c r="A25" i="149"/>
  <c r="H23" i="149"/>
  <c r="AV22" i="149"/>
  <c r="H22" i="149"/>
  <c r="G22" i="149"/>
  <c r="F22" i="149"/>
  <c r="E22" i="149"/>
  <c r="D22" i="149"/>
  <c r="C22" i="149"/>
  <c r="B22" i="149"/>
  <c r="A22" i="149"/>
  <c r="H20" i="149"/>
  <c r="AV19" i="149"/>
  <c r="H19" i="149"/>
  <c r="G19" i="149"/>
  <c r="F19" i="149"/>
  <c r="E19" i="149"/>
  <c r="D19" i="149"/>
  <c r="C19" i="149"/>
  <c r="B19" i="149"/>
  <c r="A19" i="149"/>
  <c r="H17" i="149"/>
  <c r="AV16" i="149"/>
  <c r="H16" i="149"/>
  <c r="G16" i="149"/>
  <c r="F16" i="149"/>
  <c r="E16" i="149"/>
  <c r="D16" i="149"/>
  <c r="C16" i="149"/>
  <c r="B16" i="149"/>
  <c r="A16" i="149"/>
  <c r="H14" i="149"/>
  <c r="AV13" i="149"/>
  <c r="H13" i="149"/>
  <c r="G13" i="149"/>
  <c r="F13" i="149"/>
  <c r="E13" i="149"/>
  <c r="D13" i="149"/>
  <c r="C13" i="149"/>
  <c r="B13" i="149"/>
  <c r="A13" i="149"/>
  <c r="H11" i="149"/>
  <c r="AV10" i="149"/>
  <c r="H10" i="149"/>
  <c r="G10" i="149"/>
  <c r="F10" i="149"/>
  <c r="E10" i="149"/>
  <c r="D10" i="149"/>
  <c r="C10" i="149"/>
  <c r="B10" i="149"/>
  <c r="A10" i="149"/>
  <c r="H26" i="148"/>
  <c r="AV25" i="148"/>
  <c r="H25" i="148"/>
  <c r="G25" i="148"/>
  <c r="F25" i="148"/>
  <c r="E25" i="148"/>
  <c r="D25" i="148"/>
  <c r="C25" i="148"/>
  <c r="B25" i="148"/>
  <c r="A25" i="148"/>
  <c r="H23" i="148"/>
  <c r="AV22" i="148"/>
  <c r="H22" i="148"/>
  <c r="G22" i="148"/>
  <c r="F22" i="148"/>
  <c r="E22" i="148"/>
  <c r="D22" i="148"/>
  <c r="C22" i="148"/>
  <c r="B22" i="148"/>
  <c r="A22" i="148"/>
  <c r="H20" i="148"/>
  <c r="AV19" i="148"/>
  <c r="H19" i="148"/>
  <c r="G19" i="148"/>
  <c r="F19" i="148"/>
  <c r="E19" i="148"/>
  <c r="D19" i="148"/>
  <c r="C19" i="148"/>
  <c r="B19" i="148"/>
  <c r="A19" i="148"/>
  <c r="H17" i="148"/>
  <c r="AV16" i="148"/>
  <c r="H16" i="148"/>
  <c r="G16" i="148"/>
  <c r="F16" i="148"/>
  <c r="E16" i="148"/>
  <c r="D16" i="148"/>
  <c r="C16" i="148"/>
  <c r="B16" i="148"/>
  <c r="A16" i="148"/>
  <c r="H14" i="148"/>
  <c r="AV13" i="148"/>
  <c r="H13" i="148"/>
  <c r="G13" i="148"/>
  <c r="F13" i="148"/>
  <c r="E13" i="148"/>
  <c r="D13" i="148"/>
  <c r="C13" i="148"/>
  <c r="B13" i="148"/>
  <c r="A13" i="148"/>
  <c r="H11" i="148"/>
  <c r="AV10" i="148"/>
  <c r="H10" i="148"/>
  <c r="G10" i="148"/>
  <c r="F10" i="148"/>
  <c r="E10" i="148"/>
  <c r="D10" i="148"/>
  <c r="C10" i="148"/>
  <c r="B10" i="148"/>
  <c r="A10" i="148"/>
  <c r="H26" i="182"/>
  <c r="AV25" i="182"/>
  <c r="H25" i="182"/>
  <c r="G25" i="182"/>
  <c r="F25" i="182"/>
  <c r="E25" i="182"/>
  <c r="D25" i="182"/>
  <c r="C25" i="182"/>
  <c r="B25" i="182"/>
  <c r="A25" i="182"/>
  <c r="H23" i="182"/>
  <c r="AV22" i="182"/>
  <c r="H22" i="182"/>
  <c r="G22" i="182"/>
  <c r="F22" i="182"/>
  <c r="E22" i="182"/>
  <c r="D22" i="182"/>
  <c r="C22" i="182"/>
  <c r="B22" i="182"/>
  <c r="A22" i="182"/>
  <c r="H20" i="182"/>
  <c r="AV19" i="182"/>
  <c r="H19" i="182"/>
  <c r="G19" i="182"/>
  <c r="F19" i="182"/>
  <c r="E19" i="182"/>
  <c r="D19" i="182"/>
  <c r="C19" i="182"/>
  <c r="B19" i="182"/>
  <c r="A19" i="182"/>
  <c r="H17" i="182"/>
  <c r="AV16" i="182"/>
  <c r="H16" i="182"/>
  <c r="G16" i="182"/>
  <c r="F16" i="182"/>
  <c r="E16" i="182"/>
  <c r="D16" i="182"/>
  <c r="C16" i="182"/>
  <c r="B16" i="182"/>
  <c r="A16" i="182"/>
  <c r="H14" i="182"/>
  <c r="AV13" i="182"/>
  <c r="H13" i="182"/>
  <c r="G13" i="182"/>
  <c r="F13" i="182"/>
  <c r="E13" i="182"/>
  <c r="D13" i="182"/>
  <c r="C13" i="182"/>
  <c r="B13" i="182"/>
  <c r="A13" i="182"/>
  <c r="H11" i="182"/>
  <c r="AV10" i="182"/>
  <c r="H10" i="182"/>
  <c r="G10" i="182"/>
  <c r="F10" i="182"/>
  <c r="E10" i="182"/>
  <c r="D10" i="182"/>
  <c r="C10" i="182"/>
  <c r="B10" i="182"/>
  <c r="A10" i="182"/>
  <c r="H26" i="146"/>
  <c r="AV25" i="146"/>
  <c r="H25" i="146"/>
  <c r="G25" i="146"/>
  <c r="F25" i="146"/>
  <c r="E25" i="146"/>
  <c r="D25" i="146"/>
  <c r="C25" i="146"/>
  <c r="B25" i="146"/>
  <c r="A25" i="146"/>
  <c r="H23" i="146"/>
  <c r="AV22" i="146"/>
  <c r="H22" i="146"/>
  <c r="G22" i="146"/>
  <c r="F22" i="146"/>
  <c r="E22" i="146"/>
  <c r="D22" i="146"/>
  <c r="C22" i="146"/>
  <c r="B22" i="146"/>
  <c r="A22" i="146"/>
  <c r="H20" i="146"/>
  <c r="AV19" i="146"/>
  <c r="H19" i="146"/>
  <c r="G19" i="146"/>
  <c r="F19" i="146"/>
  <c r="E19" i="146"/>
  <c r="D19" i="146"/>
  <c r="C19" i="146"/>
  <c r="B19" i="146"/>
  <c r="A19" i="146"/>
  <c r="H17" i="146"/>
  <c r="AV16" i="146"/>
  <c r="H16" i="146"/>
  <c r="G16" i="146"/>
  <c r="F16" i="146"/>
  <c r="E16" i="146"/>
  <c r="D16" i="146"/>
  <c r="C16" i="146"/>
  <c r="B16" i="146"/>
  <c r="A16" i="146"/>
  <c r="H14" i="146"/>
  <c r="AV13" i="146"/>
  <c r="H13" i="146"/>
  <c r="G13" i="146"/>
  <c r="F13" i="146"/>
  <c r="E13" i="146"/>
  <c r="D13" i="146"/>
  <c r="C13" i="146"/>
  <c r="B13" i="146"/>
  <c r="A13" i="146"/>
  <c r="H11" i="146"/>
  <c r="AV10" i="146"/>
  <c r="H10" i="146"/>
  <c r="G10" i="146"/>
  <c r="F10" i="146"/>
  <c r="E10" i="146"/>
  <c r="D10" i="146"/>
  <c r="C10" i="146"/>
  <c r="B10" i="146"/>
  <c r="A10" i="146"/>
  <c r="H26" i="147"/>
  <c r="AV25" i="147"/>
  <c r="H25" i="147"/>
  <c r="G25" i="147"/>
  <c r="F25" i="147"/>
  <c r="E25" i="147"/>
  <c r="D25" i="147"/>
  <c r="C25" i="147"/>
  <c r="B25" i="147"/>
  <c r="A25" i="147"/>
  <c r="H23" i="147"/>
  <c r="AV22" i="147"/>
  <c r="H22" i="147"/>
  <c r="G22" i="147"/>
  <c r="F22" i="147"/>
  <c r="E22" i="147"/>
  <c r="D22" i="147"/>
  <c r="C22" i="147"/>
  <c r="B22" i="147"/>
  <c r="A22" i="147"/>
  <c r="H20" i="147"/>
  <c r="AV19" i="147"/>
  <c r="H19" i="147"/>
  <c r="G19" i="147"/>
  <c r="F19" i="147"/>
  <c r="E19" i="147"/>
  <c r="D19" i="147"/>
  <c r="C19" i="147"/>
  <c r="B19" i="147"/>
  <c r="A19" i="147"/>
  <c r="H17" i="147"/>
  <c r="AV16" i="147"/>
  <c r="H16" i="147"/>
  <c r="G16" i="147"/>
  <c r="F16" i="147"/>
  <c r="E16" i="147"/>
  <c r="D16" i="147"/>
  <c r="C16" i="147"/>
  <c r="B16" i="147"/>
  <c r="A16" i="147"/>
  <c r="H14" i="147"/>
  <c r="AV13" i="147"/>
  <c r="H13" i="147"/>
  <c r="G13" i="147"/>
  <c r="F13" i="147"/>
  <c r="E13" i="147"/>
  <c r="D13" i="147"/>
  <c r="C13" i="147"/>
  <c r="B13" i="147"/>
  <c r="A13" i="147"/>
  <c r="H11" i="147"/>
  <c r="AV10" i="147"/>
  <c r="H10" i="147"/>
  <c r="G10" i="147"/>
  <c r="F10" i="147"/>
  <c r="E10" i="147"/>
  <c r="D10" i="147"/>
  <c r="C10" i="147"/>
  <c r="B10" i="147"/>
  <c r="A10" i="147"/>
  <c r="H26" i="74"/>
  <c r="AV25" i="74"/>
  <c r="H25" i="74"/>
  <c r="G25" i="74"/>
  <c r="F25" i="74"/>
  <c r="E25" i="74"/>
  <c r="D25" i="74"/>
  <c r="C25" i="74"/>
  <c r="B25" i="74"/>
  <c r="A25" i="74"/>
  <c r="H23" i="74"/>
  <c r="AV22" i="74"/>
  <c r="H22" i="74"/>
  <c r="G22" i="74"/>
  <c r="F22" i="74"/>
  <c r="E22" i="74"/>
  <c r="D22" i="74"/>
  <c r="C22" i="74"/>
  <c r="B22" i="74"/>
  <c r="A22" i="74"/>
  <c r="H20" i="74"/>
  <c r="AV19" i="74"/>
  <c r="H19" i="74"/>
  <c r="G19" i="74"/>
  <c r="F19" i="74"/>
  <c r="E19" i="74"/>
  <c r="D19" i="74"/>
  <c r="C19" i="74"/>
  <c r="B19" i="74"/>
  <c r="A19" i="74"/>
  <c r="H17" i="74"/>
  <c r="AV16" i="74"/>
  <c r="H16" i="74"/>
  <c r="G16" i="74"/>
  <c r="F16" i="74"/>
  <c r="E16" i="74"/>
  <c r="D16" i="74"/>
  <c r="C16" i="74"/>
  <c r="B16" i="74"/>
  <c r="A16" i="74"/>
  <c r="H14" i="74"/>
  <c r="AV13" i="74"/>
  <c r="H13" i="74"/>
  <c r="G13" i="74"/>
  <c r="F13" i="74"/>
  <c r="E13" i="74"/>
  <c r="D13" i="74"/>
  <c r="C13" i="74"/>
  <c r="B13" i="74"/>
  <c r="A13" i="74"/>
  <c r="H11" i="74"/>
  <c r="AV10" i="74"/>
  <c r="H10" i="74"/>
  <c r="G10" i="74"/>
  <c r="F10" i="74"/>
  <c r="E10" i="74"/>
  <c r="D10" i="74"/>
  <c r="C10" i="74"/>
  <c r="B10" i="74"/>
  <c r="A10" i="74"/>
  <c r="H26" i="144"/>
  <c r="AV25" i="144"/>
  <c r="H25" i="144"/>
  <c r="G25" i="144"/>
  <c r="F25" i="144"/>
  <c r="E25" i="144"/>
  <c r="D25" i="144"/>
  <c r="C25" i="144"/>
  <c r="B25" i="144"/>
  <c r="A25" i="144"/>
  <c r="H23" i="144"/>
  <c r="AV22" i="144"/>
  <c r="H22" i="144"/>
  <c r="G22" i="144"/>
  <c r="F22" i="144"/>
  <c r="E22" i="144"/>
  <c r="D22" i="144"/>
  <c r="C22" i="144"/>
  <c r="B22" i="144"/>
  <c r="A22" i="144"/>
  <c r="H20" i="144"/>
  <c r="AV19" i="144"/>
  <c r="H19" i="144"/>
  <c r="G19" i="144"/>
  <c r="F19" i="144"/>
  <c r="E19" i="144"/>
  <c r="D19" i="144"/>
  <c r="C19" i="144"/>
  <c r="B19" i="144"/>
  <c r="A19" i="144"/>
  <c r="H17" i="144"/>
  <c r="AV16" i="144"/>
  <c r="H16" i="144"/>
  <c r="G16" i="144"/>
  <c r="F16" i="144"/>
  <c r="E16" i="144"/>
  <c r="D16" i="144"/>
  <c r="C16" i="144"/>
  <c r="B16" i="144"/>
  <c r="A16" i="144"/>
  <c r="H14" i="144"/>
  <c r="AV13" i="144"/>
  <c r="H13" i="144"/>
  <c r="G13" i="144"/>
  <c r="F13" i="144"/>
  <c r="E13" i="144"/>
  <c r="D13" i="144"/>
  <c r="C13" i="144"/>
  <c r="B13" i="144"/>
  <c r="A13" i="144"/>
  <c r="H11" i="144"/>
  <c r="AV10" i="144"/>
  <c r="H10" i="144"/>
  <c r="G10" i="144"/>
  <c r="F10" i="144"/>
  <c r="E10" i="144"/>
  <c r="D10" i="144"/>
  <c r="C10" i="144"/>
  <c r="B10" i="144"/>
  <c r="A10" i="144"/>
  <c r="H26" i="143"/>
  <c r="AV25" i="143"/>
  <c r="H25" i="143"/>
  <c r="G25" i="143"/>
  <c r="F25" i="143"/>
  <c r="E25" i="143"/>
  <c r="D25" i="143"/>
  <c r="C25" i="143"/>
  <c r="B25" i="143"/>
  <c r="A25" i="143"/>
  <c r="H23" i="143"/>
  <c r="AV22" i="143"/>
  <c r="H22" i="143"/>
  <c r="G22" i="143"/>
  <c r="F22" i="143"/>
  <c r="E22" i="143"/>
  <c r="D22" i="143"/>
  <c r="C22" i="143"/>
  <c r="B22" i="143"/>
  <c r="A22" i="143"/>
  <c r="H20" i="143"/>
  <c r="AV19" i="143"/>
  <c r="H19" i="143"/>
  <c r="G19" i="143"/>
  <c r="F19" i="143"/>
  <c r="E19" i="143"/>
  <c r="D19" i="143"/>
  <c r="C19" i="143"/>
  <c r="B19" i="143"/>
  <c r="A19" i="143"/>
  <c r="H17" i="143"/>
  <c r="AV16" i="143"/>
  <c r="H16" i="143"/>
  <c r="G16" i="143"/>
  <c r="F16" i="143"/>
  <c r="E16" i="143"/>
  <c r="D16" i="143"/>
  <c r="C16" i="143"/>
  <c r="B16" i="143"/>
  <c r="A16" i="143"/>
  <c r="H14" i="143"/>
  <c r="AV13" i="143"/>
  <c r="H13" i="143"/>
  <c r="G13" i="143"/>
  <c r="F13" i="143"/>
  <c r="E13" i="143"/>
  <c r="D13" i="143"/>
  <c r="C13" i="143"/>
  <c r="B13" i="143"/>
  <c r="A13" i="143"/>
  <c r="H11" i="143"/>
  <c r="AV10" i="143"/>
  <c r="H10" i="143"/>
  <c r="G10" i="143"/>
  <c r="F10" i="143"/>
  <c r="E10" i="143"/>
  <c r="D10" i="143"/>
  <c r="C10" i="143"/>
  <c r="B10" i="143"/>
  <c r="A10" i="143"/>
  <c r="H26" i="29"/>
  <c r="AV25" i="29"/>
  <c r="H25" i="29"/>
  <c r="G25" i="29"/>
  <c r="F25" i="29"/>
  <c r="E25" i="29"/>
  <c r="D25" i="29"/>
  <c r="C25" i="29"/>
  <c r="B25" i="29"/>
  <c r="A25" i="29"/>
  <c r="H23" i="29"/>
  <c r="AV22" i="29"/>
  <c r="H22" i="29"/>
  <c r="G22" i="29"/>
  <c r="F22" i="29"/>
  <c r="E22" i="29"/>
  <c r="D22" i="29"/>
  <c r="C22" i="29"/>
  <c r="B22" i="29"/>
  <c r="A22" i="29"/>
  <c r="H20" i="29"/>
  <c r="AV19" i="29"/>
  <c r="H19" i="29"/>
  <c r="G19" i="29"/>
  <c r="F19" i="29"/>
  <c r="E19" i="29"/>
  <c r="D19" i="29"/>
  <c r="C19" i="29"/>
  <c r="B19" i="29"/>
  <c r="A19" i="29"/>
  <c r="H17" i="29"/>
  <c r="AV16" i="29"/>
  <c r="H16" i="29"/>
  <c r="G16" i="29"/>
  <c r="F16" i="29"/>
  <c r="E16" i="29"/>
  <c r="D16" i="29"/>
  <c r="C16" i="29"/>
  <c r="B16" i="29"/>
  <c r="A16" i="29"/>
  <c r="H14" i="29"/>
  <c r="AV13" i="29"/>
  <c r="H13" i="29"/>
  <c r="G13" i="29"/>
  <c r="F13" i="29"/>
  <c r="E13" i="29"/>
  <c r="D13" i="29"/>
  <c r="C13" i="29"/>
  <c r="B13" i="29"/>
  <c r="A13" i="29"/>
  <c r="H11" i="29"/>
  <c r="AV10" i="29"/>
  <c r="H10" i="29"/>
  <c r="G10" i="29"/>
  <c r="F10" i="29"/>
  <c r="E10" i="29"/>
  <c r="D10" i="29"/>
  <c r="C10" i="29"/>
  <c r="B10" i="29"/>
  <c r="A10" i="29"/>
  <c r="H26" i="171" l="1"/>
  <c r="AV25" i="171"/>
  <c r="H25" i="171"/>
  <c r="G25" i="171"/>
  <c r="F25" i="171"/>
  <c r="E25" i="171"/>
  <c r="D25" i="171"/>
  <c r="C25" i="171"/>
  <c r="B25" i="171"/>
  <c r="A25" i="171"/>
  <c r="H23" i="171"/>
  <c r="AV22" i="171"/>
  <c r="H22" i="171"/>
  <c r="G22" i="171"/>
  <c r="F22" i="171"/>
  <c r="E22" i="171"/>
  <c r="D22" i="171"/>
  <c r="C22" i="171"/>
  <c r="B22" i="171"/>
  <c r="A22" i="171"/>
  <c r="H20" i="171"/>
  <c r="AV19" i="171"/>
  <c r="H19" i="171"/>
  <c r="G19" i="171"/>
  <c r="F19" i="171"/>
  <c r="E19" i="171"/>
  <c r="D19" i="171"/>
  <c r="C19" i="171"/>
  <c r="B19" i="171"/>
  <c r="A19" i="171"/>
  <c r="H17" i="171"/>
  <c r="AV16" i="171"/>
  <c r="H16" i="171"/>
  <c r="G16" i="171"/>
  <c r="F16" i="171"/>
  <c r="E16" i="171"/>
  <c r="D16" i="171"/>
  <c r="C16" i="171"/>
  <c r="B16" i="171"/>
  <c r="A16" i="171"/>
  <c r="H14" i="171"/>
  <c r="AV13" i="171"/>
  <c r="H13" i="171"/>
  <c r="G13" i="171"/>
  <c r="F13" i="171"/>
  <c r="E13" i="171"/>
  <c r="D13" i="171"/>
  <c r="C13" i="171"/>
  <c r="B13" i="171"/>
  <c r="A13" i="171"/>
  <c r="H11" i="171"/>
  <c r="AV10" i="171"/>
  <c r="H10" i="171"/>
  <c r="G10" i="171"/>
  <c r="F10" i="171"/>
  <c r="E10" i="171"/>
  <c r="D10" i="171"/>
  <c r="C10" i="171"/>
  <c r="B10" i="171"/>
  <c r="A10" i="171"/>
  <c r="H26" i="170"/>
  <c r="AV25" i="170"/>
  <c r="H25" i="170"/>
  <c r="G25" i="170"/>
  <c r="F25" i="170"/>
  <c r="E25" i="170"/>
  <c r="D25" i="170"/>
  <c r="C25" i="170"/>
  <c r="B25" i="170"/>
  <c r="A25" i="170"/>
  <c r="H23" i="170"/>
  <c r="AV22" i="170"/>
  <c r="H22" i="170"/>
  <c r="G22" i="170"/>
  <c r="F22" i="170"/>
  <c r="E22" i="170"/>
  <c r="D22" i="170"/>
  <c r="C22" i="170"/>
  <c r="B22" i="170"/>
  <c r="A22" i="170"/>
  <c r="H20" i="170"/>
  <c r="AV19" i="170"/>
  <c r="H19" i="170"/>
  <c r="G19" i="170"/>
  <c r="F19" i="170"/>
  <c r="E19" i="170"/>
  <c r="D19" i="170"/>
  <c r="C19" i="170"/>
  <c r="B19" i="170"/>
  <c r="A19" i="170"/>
  <c r="H17" i="170"/>
  <c r="AV16" i="170"/>
  <c r="H16" i="170"/>
  <c r="G16" i="170"/>
  <c r="F16" i="170"/>
  <c r="E16" i="170"/>
  <c r="D16" i="170"/>
  <c r="C16" i="170"/>
  <c r="B16" i="170"/>
  <c r="A16" i="170"/>
  <c r="H14" i="170"/>
  <c r="AV13" i="170"/>
  <c r="H13" i="170"/>
  <c r="G13" i="170"/>
  <c r="F13" i="170"/>
  <c r="E13" i="170"/>
  <c r="D13" i="170"/>
  <c r="C13" i="170"/>
  <c r="B13" i="170"/>
  <c r="A13" i="170"/>
  <c r="H11" i="170"/>
  <c r="AV10" i="170"/>
  <c r="H10" i="170"/>
  <c r="G10" i="170"/>
  <c r="F10" i="170"/>
  <c r="E10" i="170"/>
  <c r="D10" i="170"/>
  <c r="C10" i="170"/>
  <c r="B10" i="170"/>
  <c r="A10" i="170"/>
  <c r="H26" i="169"/>
  <c r="AV25" i="169"/>
  <c r="H25" i="169"/>
  <c r="G25" i="169"/>
  <c r="F25" i="169"/>
  <c r="E25" i="169"/>
  <c r="D25" i="169"/>
  <c r="C25" i="169"/>
  <c r="B25" i="169"/>
  <c r="A25" i="169"/>
  <c r="H23" i="169"/>
  <c r="AV22" i="169"/>
  <c r="H22" i="169"/>
  <c r="G22" i="169"/>
  <c r="F22" i="169"/>
  <c r="E22" i="169"/>
  <c r="D22" i="169"/>
  <c r="C22" i="169"/>
  <c r="B22" i="169"/>
  <c r="A22" i="169"/>
  <c r="H20" i="169"/>
  <c r="AV19" i="169"/>
  <c r="H19" i="169"/>
  <c r="G19" i="169"/>
  <c r="F19" i="169"/>
  <c r="E19" i="169"/>
  <c r="D19" i="169"/>
  <c r="C19" i="169"/>
  <c r="B19" i="169"/>
  <c r="A19" i="169"/>
  <c r="H17" i="169"/>
  <c r="AV16" i="169"/>
  <c r="H16" i="169"/>
  <c r="G16" i="169"/>
  <c r="F16" i="169"/>
  <c r="E16" i="169"/>
  <c r="D16" i="169"/>
  <c r="C16" i="169"/>
  <c r="B16" i="169"/>
  <c r="A16" i="169"/>
  <c r="H14" i="169"/>
  <c r="AV13" i="169"/>
  <c r="H13" i="169"/>
  <c r="G13" i="169"/>
  <c r="F13" i="169"/>
  <c r="E13" i="169"/>
  <c r="D13" i="169"/>
  <c r="C13" i="169"/>
  <c r="B13" i="169"/>
  <c r="A13" i="169"/>
  <c r="H11" i="169"/>
  <c r="AV10" i="169"/>
  <c r="H10" i="169"/>
  <c r="G10" i="169"/>
  <c r="F10" i="169"/>
  <c r="E10" i="169"/>
  <c r="D10" i="169"/>
  <c r="C10" i="169"/>
  <c r="B10" i="169"/>
  <c r="A10" i="169"/>
  <c r="H26" i="132"/>
  <c r="AV25" i="132"/>
  <c r="H25" i="132"/>
  <c r="G25" i="132"/>
  <c r="F25" i="132"/>
  <c r="E25" i="132"/>
  <c r="D25" i="132"/>
  <c r="C25" i="132"/>
  <c r="B25" i="132"/>
  <c r="A25" i="132"/>
  <c r="H23" i="132"/>
  <c r="AV22" i="132"/>
  <c r="H22" i="132"/>
  <c r="G22" i="132"/>
  <c r="F22" i="132"/>
  <c r="E22" i="132"/>
  <c r="D22" i="132"/>
  <c r="C22" i="132"/>
  <c r="B22" i="132"/>
  <c r="A22" i="132"/>
  <c r="H20" i="132"/>
  <c r="AV19" i="132"/>
  <c r="H19" i="132"/>
  <c r="G19" i="132"/>
  <c r="F19" i="132"/>
  <c r="E19" i="132"/>
  <c r="D19" i="132"/>
  <c r="C19" i="132"/>
  <c r="B19" i="132"/>
  <c r="A19" i="132"/>
  <c r="H17" i="132"/>
  <c r="AV16" i="132"/>
  <c r="H16" i="132"/>
  <c r="G16" i="132"/>
  <c r="F16" i="132"/>
  <c r="E16" i="132"/>
  <c r="D16" i="132"/>
  <c r="C16" i="132"/>
  <c r="B16" i="132"/>
  <c r="A16" i="132"/>
  <c r="H14" i="132"/>
  <c r="AV13" i="132"/>
  <c r="H13" i="132"/>
  <c r="G13" i="132"/>
  <c r="F13" i="132"/>
  <c r="E13" i="132"/>
  <c r="D13" i="132"/>
  <c r="C13" i="132"/>
  <c r="B13" i="132"/>
  <c r="A13" i="132"/>
  <c r="H11" i="132"/>
  <c r="AV10" i="132"/>
  <c r="H10" i="132"/>
  <c r="G10" i="132"/>
  <c r="F10" i="132"/>
  <c r="E10" i="132"/>
  <c r="D10" i="132"/>
  <c r="C10" i="132"/>
  <c r="B10" i="132"/>
  <c r="A10" i="132"/>
  <c r="H26" i="202"/>
  <c r="AV25" i="202"/>
  <c r="H25" i="202"/>
  <c r="G25" i="202"/>
  <c r="F25" i="202"/>
  <c r="E25" i="202"/>
  <c r="D25" i="202"/>
  <c r="C25" i="202"/>
  <c r="B25" i="202"/>
  <c r="A25" i="202"/>
  <c r="H23" i="202"/>
  <c r="AV22" i="202"/>
  <c r="H22" i="202"/>
  <c r="G22" i="202"/>
  <c r="F22" i="202"/>
  <c r="E22" i="202"/>
  <c r="D22" i="202"/>
  <c r="C22" i="202"/>
  <c r="B22" i="202"/>
  <c r="A22" i="202"/>
  <c r="H20" i="202"/>
  <c r="AV19" i="202"/>
  <c r="H19" i="202"/>
  <c r="G19" i="202"/>
  <c r="F19" i="202"/>
  <c r="E19" i="202"/>
  <c r="D19" i="202"/>
  <c r="C19" i="202"/>
  <c r="B19" i="202"/>
  <c r="A19" i="202"/>
  <c r="H17" i="202"/>
  <c r="AV16" i="202"/>
  <c r="H16" i="202"/>
  <c r="G16" i="202"/>
  <c r="F16" i="202"/>
  <c r="E16" i="202"/>
  <c r="D16" i="202"/>
  <c r="C16" i="202"/>
  <c r="B16" i="202"/>
  <c r="A16" i="202"/>
  <c r="H14" i="202"/>
  <c r="AV13" i="202"/>
  <c r="H13" i="202"/>
  <c r="G13" i="202"/>
  <c r="F13" i="202"/>
  <c r="E13" i="202"/>
  <c r="D13" i="202"/>
  <c r="C13" i="202"/>
  <c r="B13" i="202"/>
  <c r="A13" i="202"/>
  <c r="H11" i="202"/>
  <c r="AV10" i="202"/>
  <c r="H10" i="202"/>
  <c r="G10" i="202"/>
  <c r="F10" i="202"/>
  <c r="E10" i="202"/>
  <c r="D10" i="202"/>
  <c r="C10" i="202"/>
  <c r="B10" i="202"/>
  <c r="A10" i="202"/>
  <c r="H26" i="181"/>
  <c r="AV25" i="181"/>
  <c r="H25" i="181"/>
  <c r="G25" i="181"/>
  <c r="F25" i="181"/>
  <c r="E25" i="181"/>
  <c r="D25" i="181"/>
  <c r="C25" i="181"/>
  <c r="B25" i="181"/>
  <c r="A25" i="181"/>
  <c r="H23" i="181"/>
  <c r="AV22" i="181"/>
  <c r="H22" i="181"/>
  <c r="G22" i="181"/>
  <c r="F22" i="181"/>
  <c r="E22" i="181"/>
  <c r="D22" i="181"/>
  <c r="C22" i="181"/>
  <c r="B22" i="181"/>
  <c r="A22" i="181"/>
  <c r="H20" i="181"/>
  <c r="AV19" i="181"/>
  <c r="H19" i="181"/>
  <c r="G19" i="181"/>
  <c r="F19" i="181"/>
  <c r="E19" i="181"/>
  <c r="D19" i="181"/>
  <c r="C19" i="181"/>
  <c r="B19" i="181"/>
  <c r="A19" i="181"/>
  <c r="H17" i="181"/>
  <c r="AV16" i="181"/>
  <c r="H16" i="181"/>
  <c r="G16" i="181"/>
  <c r="F16" i="181"/>
  <c r="E16" i="181"/>
  <c r="D16" i="181"/>
  <c r="C16" i="181"/>
  <c r="B16" i="181"/>
  <c r="A16" i="181"/>
  <c r="H14" i="181"/>
  <c r="AV13" i="181"/>
  <c r="H13" i="181"/>
  <c r="G13" i="181"/>
  <c r="F13" i="181"/>
  <c r="E13" i="181"/>
  <c r="D13" i="181"/>
  <c r="C13" i="181"/>
  <c r="B13" i="181"/>
  <c r="A13" i="181"/>
  <c r="H11" i="181"/>
  <c r="AV10" i="181"/>
  <c r="H10" i="181"/>
  <c r="G10" i="181"/>
  <c r="F10" i="181"/>
  <c r="E10" i="181"/>
  <c r="D10" i="181"/>
  <c r="C10" i="181"/>
  <c r="B10" i="181"/>
  <c r="A10" i="181"/>
  <c r="H26" i="180"/>
  <c r="AV25" i="180"/>
  <c r="H25" i="180"/>
  <c r="G25" i="180"/>
  <c r="F25" i="180"/>
  <c r="E25" i="180"/>
  <c r="D25" i="180"/>
  <c r="C25" i="180"/>
  <c r="B25" i="180"/>
  <c r="A25" i="180"/>
  <c r="H23" i="180"/>
  <c r="AV22" i="180"/>
  <c r="H22" i="180"/>
  <c r="G22" i="180"/>
  <c r="F22" i="180"/>
  <c r="E22" i="180"/>
  <c r="D22" i="180"/>
  <c r="C22" i="180"/>
  <c r="B22" i="180"/>
  <c r="A22" i="180"/>
  <c r="H20" i="180"/>
  <c r="AV19" i="180"/>
  <c r="H19" i="180"/>
  <c r="G19" i="180"/>
  <c r="F19" i="180"/>
  <c r="E19" i="180"/>
  <c r="D19" i="180"/>
  <c r="C19" i="180"/>
  <c r="B19" i="180"/>
  <c r="A19" i="180"/>
  <c r="H17" i="180"/>
  <c r="AV16" i="180"/>
  <c r="H16" i="180"/>
  <c r="G16" i="180"/>
  <c r="F16" i="180"/>
  <c r="E16" i="180"/>
  <c r="D16" i="180"/>
  <c r="C16" i="180"/>
  <c r="B16" i="180"/>
  <c r="A16" i="180"/>
  <c r="H14" i="180"/>
  <c r="AV13" i="180"/>
  <c r="H13" i="180"/>
  <c r="G13" i="180"/>
  <c r="F13" i="180"/>
  <c r="E13" i="180"/>
  <c r="D13" i="180"/>
  <c r="C13" i="180"/>
  <c r="B13" i="180"/>
  <c r="A13" i="180"/>
  <c r="H11" i="180"/>
  <c r="AV10" i="180"/>
  <c r="H10" i="180"/>
  <c r="G10" i="180"/>
  <c r="F10" i="180"/>
  <c r="E10" i="180"/>
  <c r="D10" i="180"/>
  <c r="C10" i="180"/>
  <c r="B10" i="180"/>
  <c r="A10" i="180"/>
  <c r="H26" i="136"/>
  <c r="AV25" i="136"/>
  <c r="H25" i="136"/>
  <c r="G25" i="136"/>
  <c r="F25" i="136"/>
  <c r="E25" i="136"/>
  <c r="D25" i="136"/>
  <c r="C25" i="136"/>
  <c r="B25" i="136"/>
  <c r="A25" i="136"/>
  <c r="H23" i="136"/>
  <c r="AV22" i="136"/>
  <c r="H22" i="136"/>
  <c r="G22" i="136"/>
  <c r="F22" i="136"/>
  <c r="E22" i="136"/>
  <c r="D22" i="136"/>
  <c r="C22" i="136"/>
  <c r="B22" i="136"/>
  <c r="A22" i="136"/>
  <c r="H20" i="136"/>
  <c r="AV19" i="136"/>
  <c r="H19" i="136"/>
  <c r="G19" i="136"/>
  <c r="F19" i="136"/>
  <c r="E19" i="136"/>
  <c r="D19" i="136"/>
  <c r="C19" i="136"/>
  <c r="B19" i="136"/>
  <c r="A19" i="136"/>
  <c r="H17" i="136"/>
  <c r="AV16" i="136"/>
  <c r="H16" i="136"/>
  <c r="G16" i="136"/>
  <c r="F16" i="136"/>
  <c r="E16" i="136"/>
  <c r="D16" i="136"/>
  <c r="C16" i="136"/>
  <c r="B16" i="136"/>
  <c r="A16" i="136"/>
  <c r="H14" i="136"/>
  <c r="AV13" i="136"/>
  <c r="H13" i="136"/>
  <c r="G13" i="136"/>
  <c r="F13" i="136"/>
  <c r="E13" i="136"/>
  <c r="D13" i="136"/>
  <c r="C13" i="136"/>
  <c r="B13" i="136"/>
  <c r="A13" i="136"/>
  <c r="H11" i="136"/>
  <c r="AV10" i="136"/>
  <c r="H10" i="136"/>
  <c r="G10" i="136"/>
  <c r="F10" i="136"/>
  <c r="E10" i="136"/>
  <c r="D10" i="136"/>
  <c r="C10" i="136"/>
  <c r="B10" i="136"/>
  <c r="A10" i="136"/>
  <c r="H26" i="178"/>
  <c r="AV25" i="178"/>
  <c r="H25" i="178"/>
  <c r="G25" i="178"/>
  <c r="F25" i="178"/>
  <c r="E25" i="178"/>
  <c r="D25" i="178"/>
  <c r="C25" i="178"/>
  <c r="B25" i="178"/>
  <c r="A25" i="178"/>
  <c r="H23" i="178"/>
  <c r="AV22" i="178"/>
  <c r="H22" i="178"/>
  <c r="G22" i="178"/>
  <c r="F22" i="178"/>
  <c r="E22" i="178"/>
  <c r="D22" i="178"/>
  <c r="C22" i="178"/>
  <c r="B22" i="178"/>
  <c r="A22" i="178"/>
  <c r="H20" i="178"/>
  <c r="AV19" i="178"/>
  <c r="H19" i="178"/>
  <c r="G19" i="178"/>
  <c r="F19" i="178"/>
  <c r="E19" i="178"/>
  <c r="D19" i="178"/>
  <c r="C19" i="178"/>
  <c r="B19" i="178"/>
  <c r="A19" i="178"/>
  <c r="H17" i="178"/>
  <c r="AV16" i="178"/>
  <c r="H16" i="178"/>
  <c r="G16" i="178"/>
  <c r="F16" i="178"/>
  <c r="E16" i="178"/>
  <c r="D16" i="178"/>
  <c r="C16" i="178"/>
  <c r="B16" i="178"/>
  <c r="A16" i="178"/>
  <c r="H14" i="178"/>
  <c r="AV13" i="178"/>
  <c r="H13" i="178"/>
  <c r="G13" i="178"/>
  <c r="F13" i="178"/>
  <c r="E13" i="178"/>
  <c r="D13" i="178"/>
  <c r="C13" i="178"/>
  <c r="B13" i="178"/>
  <c r="A13" i="178"/>
  <c r="H11" i="178"/>
  <c r="AV10" i="178"/>
  <c r="H10" i="178"/>
  <c r="G10" i="178"/>
  <c r="F10" i="178"/>
  <c r="E10" i="178"/>
  <c r="D10" i="178"/>
  <c r="C10" i="178"/>
  <c r="B10" i="178"/>
  <c r="A10" i="178"/>
  <c r="H26" i="177"/>
  <c r="AV25" i="177"/>
  <c r="H25" i="177"/>
  <c r="G25" i="177"/>
  <c r="F25" i="177"/>
  <c r="E25" i="177"/>
  <c r="D25" i="177"/>
  <c r="C25" i="177"/>
  <c r="B25" i="177"/>
  <c r="A25" i="177"/>
  <c r="H23" i="177"/>
  <c r="AV22" i="177"/>
  <c r="H22" i="177"/>
  <c r="G22" i="177"/>
  <c r="F22" i="177"/>
  <c r="E22" i="177"/>
  <c r="D22" i="177"/>
  <c r="C22" i="177"/>
  <c r="B22" i="177"/>
  <c r="A22" i="177"/>
  <c r="H20" i="177"/>
  <c r="AV19" i="177"/>
  <c r="H19" i="177"/>
  <c r="G19" i="177"/>
  <c r="F19" i="177"/>
  <c r="E19" i="177"/>
  <c r="D19" i="177"/>
  <c r="C19" i="177"/>
  <c r="B19" i="177"/>
  <c r="A19" i="177"/>
  <c r="H17" i="177"/>
  <c r="AV16" i="177"/>
  <c r="H16" i="177"/>
  <c r="G16" i="177"/>
  <c r="F16" i="177"/>
  <c r="E16" i="177"/>
  <c r="D16" i="177"/>
  <c r="C16" i="177"/>
  <c r="B16" i="177"/>
  <c r="A16" i="177"/>
  <c r="H14" i="177"/>
  <c r="AV13" i="177"/>
  <c r="H13" i="177"/>
  <c r="G13" i="177"/>
  <c r="F13" i="177"/>
  <c r="E13" i="177"/>
  <c r="D13" i="177"/>
  <c r="C13" i="177"/>
  <c r="B13" i="177"/>
  <c r="A13" i="177"/>
  <c r="H11" i="177"/>
  <c r="AV10" i="177"/>
  <c r="H10" i="177"/>
  <c r="G10" i="177"/>
  <c r="F10" i="177"/>
  <c r="E10" i="177"/>
  <c r="D10" i="177"/>
  <c r="C10" i="177"/>
  <c r="B10" i="177"/>
  <c r="A10" i="177"/>
  <c r="H26" i="135"/>
  <c r="AV25" i="135"/>
  <c r="H25" i="135"/>
  <c r="G25" i="135"/>
  <c r="F25" i="135"/>
  <c r="E25" i="135"/>
  <c r="D25" i="135"/>
  <c r="C25" i="135"/>
  <c r="B25" i="135"/>
  <c r="A25" i="135"/>
  <c r="H23" i="135"/>
  <c r="AV22" i="135"/>
  <c r="H22" i="135"/>
  <c r="G22" i="135"/>
  <c r="F22" i="135"/>
  <c r="E22" i="135"/>
  <c r="D22" i="135"/>
  <c r="C22" i="135"/>
  <c r="B22" i="135"/>
  <c r="A22" i="135"/>
  <c r="H20" i="135"/>
  <c r="AV19" i="135"/>
  <c r="H19" i="135"/>
  <c r="G19" i="135"/>
  <c r="F19" i="135"/>
  <c r="E19" i="135"/>
  <c r="D19" i="135"/>
  <c r="C19" i="135"/>
  <c r="B19" i="135"/>
  <c r="A19" i="135"/>
  <c r="H17" i="135"/>
  <c r="AV16" i="135"/>
  <c r="H16" i="135"/>
  <c r="G16" i="135"/>
  <c r="F16" i="135"/>
  <c r="E16" i="135"/>
  <c r="D16" i="135"/>
  <c r="C16" i="135"/>
  <c r="B16" i="135"/>
  <c r="A16" i="135"/>
  <c r="H14" i="135"/>
  <c r="AV13" i="135"/>
  <c r="H13" i="135"/>
  <c r="G13" i="135"/>
  <c r="F13" i="135"/>
  <c r="E13" i="135"/>
  <c r="D13" i="135"/>
  <c r="C13" i="135"/>
  <c r="B13" i="135"/>
  <c r="A13" i="135"/>
  <c r="H11" i="135"/>
  <c r="AV10" i="135"/>
  <c r="H10" i="135"/>
  <c r="G10" i="135"/>
  <c r="F10" i="135"/>
  <c r="E10" i="135"/>
  <c r="D10" i="135"/>
  <c r="C10" i="135"/>
  <c r="B10" i="135"/>
  <c r="A10" i="135"/>
  <c r="H26" i="199"/>
  <c r="AV25" i="199"/>
  <c r="H25" i="199"/>
  <c r="G25" i="199"/>
  <c r="F25" i="199"/>
  <c r="E25" i="199"/>
  <c r="D25" i="199"/>
  <c r="C25" i="199"/>
  <c r="B25" i="199"/>
  <c r="A25" i="199"/>
  <c r="H23" i="199"/>
  <c r="AV22" i="199"/>
  <c r="H22" i="199"/>
  <c r="G22" i="199"/>
  <c r="F22" i="199"/>
  <c r="E22" i="199"/>
  <c r="D22" i="199"/>
  <c r="C22" i="199"/>
  <c r="B22" i="199"/>
  <c r="A22" i="199"/>
  <c r="H20" i="199"/>
  <c r="AV19" i="199"/>
  <c r="H19" i="199"/>
  <c r="G19" i="199"/>
  <c r="F19" i="199"/>
  <c r="E19" i="199"/>
  <c r="D19" i="199"/>
  <c r="C19" i="199"/>
  <c r="B19" i="199"/>
  <c r="A19" i="199"/>
  <c r="H17" i="199"/>
  <c r="AV16" i="199"/>
  <c r="H16" i="199"/>
  <c r="G16" i="199"/>
  <c r="F16" i="199"/>
  <c r="E16" i="199"/>
  <c r="D16" i="199"/>
  <c r="C16" i="199"/>
  <c r="B16" i="199"/>
  <c r="A16" i="199"/>
  <c r="H14" i="199"/>
  <c r="AV13" i="199"/>
  <c r="H13" i="199"/>
  <c r="G13" i="199"/>
  <c r="F13" i="199"/>
  <c r="E13" i="199"/>
  <c r="D13" i="199"/>
  <c r="C13" i="199"/>
  <c r="B13" i="199"/>
  <c r="A13" i="199"/>
  <c r="H11" i="199"/>
  <c r="AV10" i="199"/>
  <c r="H10" i="199"/>
  <c r="G10" i="199"/>
  <c r="F10" i="199"/>
  <c r="E10" i="199"/>
  <c r="D10" i="199"/>
  <c r="C10" i="199"/>
  <c r="B10" i="199"/>
  <c r="A10" i="199"/>
  <c r="H26" i="198"/>
  <c r="AV25" i="198"/>
  <c r="H25" i="198"/>
  <c r="G25" i="198"/>
  <c r="F25" i="198"/>
  <c r="E25" i="198"/>
  <c r="D25" i="198"/>
  <c r="C25" i="198"/>
  <c r="B25" i="198"/>
  <c r="A25" i="198"/>
  <c r="H23" i="198"/>
  <c r="AV22" i="198"/>
  <c r="H22" i="198"/>
  <c r="G22" i="198"/>
  <c r="F22" i="198"/>
  <c r="E22" i="198"/>
  <c r="D22" i="198"/>
  <c r="C22" i="198"/>
  <c r="B22" i="198"/>
  <c r="A22" i="198"/>
  <c r="H20" i="198"/>
  <c r="AV19" i="198"/>
  <c r="H19" i="198"/>
  <c r="G19" i="198"/>
  <c r="F19" i="198"/>
  <c r="E19" i="198"/>
  <c r="D19" i="198"/>
  <c r="C19" i="198"/>
  <c r="B19" i="198"/>
  <c r="A19" i="198"/>
  <c r="H17" i="198"/>
  <c r="AV16" i="198"/>
  <c r="H16" i="198"/>
  <c r="G16" i="198"/>
  <c r="F16" i="198"/>
  <c r="E16" i="198"/>
  <c r="D16" i="198"/>
  <c r="C16" i="198"/>
  <c r="B16" i="198"/>
  <c r="A16" i="198"/>
  <c r="H14" i="198"/>
  <c r="AV13" i="198"/>
  <c r="H13" i="198"/>
  <c r="G13" i="198"/>
  <c r="F13" i="198"/>
  <c r="E13" i="198"/>
  <c r="D13" i="198"/>
  <c r="C13" i="198"/>
  <c r="B13" i="198"/>
  <c r="A13" i="198"/>
  <c r="H11" i="198"/>
  <c r="AV10" i="198"/>
  <c r="H10" i="198"/>
  <c r="G10" i="198"/>
  <c r="F10" i="198"/>
  <c r="E10" i="198"/>
  <c r="D10" i="198"/>
  <c r="C10" i="198"/>
  <c r="B10" i="198"/>
  <c r="A10" i="198"/>
  <c r="H26" i="197"/>
  <c r="AV25" i="197"/>
  <c r="H25" i="197"/>
  <c r="G25" i="197"/>
  <c r="F25" i="197"/>
  <c r="E25" i="197"/>
  <c r="D25" i="197"/>
  <c r="C25" i="197"/>
  <c r="B25" i="197"/>
  <c r="A25" i="197"/>
  <c r="H23" i="197"/>
  <c r="AV22" i="197"/>
  <c r="H22" i="197"/>
  <c r="G22" i="197"/>
  <c r="F22" i="197"/>
  <c r="E22" i="197"/>
  <c r="D22" i="197"/>
  <c r="C22" i="197"/>
  <c r="B22" i="197"/>
  <c r="A22" i="197"/>
  <c r="H20" i="197"/>
  <c r="AV19" i="197"/>
  <c r="H19" i="197"/>
  <c r="G19" i="197"/>
  <c r="F19" i="197"/>
  <c r="E19" i="197"/>
  <c r="D19" i="197"/>
  <c r="C19" i="197"/>
  <c r="B19" i="197"/>
  <c r="A19" i="197"/>
  <c r="H17" i="197"/>
  <c r="AV16" i="197"/>
  <c r="H16" i="197"/>
  <c r="G16" i="197"/>
  <c r="F16" i="197"/>
  <c r="E16" i="197"/>
  <c r="D16" i="197"/>
  <c r="C16" i="197"/>
  <c r="B16" i="197"/>
  <c r="A16" i="197"/>
  <c r="H14" i="197"/>
  <c r="AV13" i="197"/>
  <c r="H13" i="197"/>
  <c r="G13" i="197"/>
  <c r="F13" i="197"/>
  <c r="E13" i="197"/>
  <c r="D13" i="197"/>
  <c r="C13" i="197"/>
  <c r="B13" i="197"/>
  <c r="A13" i="197"/>
  <c r="H11" i="197"/>
  <c r="AV10" i="197"/>
  <c r="H10" i="197"/>
  <c r="G10" i="197"/>
  <c r="F10" i="197"/>
  <c r="E10" i="197"/>
  <c r="D10" i="197"/>
  <c r="C10" i="197"/>
  <c r="B10" i="197"/>
  <c r="A10" i="197"/>
  <c r="H26" i="128"/>
  <c r="AV25" i="128"/>
  <c r="H25" i="128"/>
  <c r="G25" i="128"/>
  <c r="F25" i="128"/>
  <c r="E25" i="128"/>
  <c r="D25" i="128"/>
  <c r="C25" i="128"/>
  <c r="B25" i="128"/>
  <c r="A25" i="128"/>
  <c r="H23" i="128"/>
  <c r="AV22" i="128"/>
  <c r="H22" i="128"/>
  <c r="G22" i="128"/>
  <c r="F22" i="128"/>
  <c r="E22" i="128"/>
  <c r="D22" i="128"/>
  <c r="C22" i="128"/>
  <c r="B22" i="128"/>
  <c r="A22" i="128"/>
  <c r="H20" i="128"/>
  <c r="AV19" i="128"/>
  <c r="H19" i="128"/>
  <c r="G19" i="128"/>
  <c r="F19" i="128"/>
  <c r="E19" i="128"/>
  <c r="D19" i="128"/>
  <c r="C19" i="128"/>
  <c r="B19" i="128"/>
  <c r="A19" i="128"/>
  <c r="H17" i="128"/>
  <c r="AV16" i="128"/>
  <c r="H16" i="128"/>
  <c r="G16" i="128"/>
  <c r="F16" i="128"/>
  <c r="E16" i="128"/>
  <c r="D16" i="128"/>
  <c r="C16" i="128"/>
  <c r="B16" i="128"/>
  <c r="A16" i="128"/>
  <c r="H14" i="128"/>
  <c r="AV13" i="128"/>
  <c r="H13" i="128"/>
  <c r="G13" i="128"/>
  <c r="F13" i="128"/>
  <c r="E13" i="128"/>
  <c r="D13" i="128"/>
  <c r="C13" i="128"/>
  <c r="B13" i="128"/>
  <c r="A13" i="128"/>
  <c r="H11" i="128"/>
  <c r="AV10" i="128"/>
  <c r="H10" i="128"/>
  <c r="G10" i="128"/>
  <c r="F10" i="128"/>
  <c r="E10" i="128"/>
  <c r="D10" i="128"/>
  <c r="C10" i="128"/>
  <c r="B10" i="128"/>
  <c r="A10" i="128"/>
  <c r="H26" i="123"/>
  <c r="AV25" i="123"/>
  <c r="H25" i="123"/>
  <c r="G25" i="123"/>
  <c r="F25" i="123"/>
  <c r="E25" i="123"/>
  <c r="D25" i="123"/>
  <c r="C25" i="123"/>
  <c r="B25" i="123"/>
  <c r="A25" i="123"/>
  <c r="H23" i="123"/>
  <c r="AV22" i="123"/>
  <c r="H22" i="123"/>
  <c r="G22" i="123"/>
  <c r="F22" i="123"/>
  <c r="E22" i="123"/>
  <c r="D22" i="123"/>
  <c r="C22" i="123"/>
  <c r="B22" i="123"/>
  <c r="A22" i="123"/>
  <c r="H20" i="123"/>
  <c r="AV19" i="123"/>
  <c r="H19" i="123"/>
  <c r="G19" i="123"/>
  <c r="F19" i="123"/>
  <c r="E19" i="123"/>
  <c r="D19" i="123"/>
  <c r="C19" i="123"/>
  <c r="B19" i="123"/>
  <c r="A19" i="123"/>
  <c r="H17" i="123"/>
  <c r="AV16" i="123"/>
  <c r="H16" i="123"/>
  <c r="G16" i="123"/>
  <c r="F16" i="123"/>
  <c r="E16" i="123"/>
  <c r="D16" i="123"/>
  <c r="C16" i="123"/>
  <c r="B16" i="123"/>
  <c r="A16" i="123"/>
  <c r="H14" i="123"/>
  <c r="AV13" i="123"/>
  <c r="H13" i="123"/>
  <c r="G13" i="123"/>
  <c r="F13" i="123"/>
  <c r="E13" i="123"/>
  <c r="D13" i="123"/>
  <c r="C13" i="123"/>
  <c r="B13" i="123"/>
  <c r="A13" i="123"/>
  <c r="H11" i="123"/>
  <c r="AV10" i="123"/>
  <c r="H10" i="123"/>
  <c r="G10" i="123"/>
  <c r="F10" i="123"/>
  <c r="E10" i="123"/>
  <c r="D10" i="123"/>
  <c r="C10" i="123"/>
  <c r="B10" i="123"/>
  <c r="A10" i="123"/>
  <c r="H26" i="193"/>
  <c r="AV25" i="193"/>
  <c r="H25" i="193"/>
  <c r="G25" i="193"/>
  <c r="F25" i="193"/>
  <c r="E25" i="193"/>
  <c r="D25" i="193"/>
  <c r="C25" i="193"/>
  <c r="B25" i="193"/>
  <c r="A25" i="193"/>
  <c r="H23" i="193"/>
  <c r="AV22" i="193"/>
  <c r="H22" i="193"/>
  <c r="G22" i="193"/>
  <c r="F22" i="193"/>
  <c r="E22" i="193"/>
  <c r="D22" i="193"/>
  <c r="C22" i="193"/>
  <c r="B22" i="193"/>
  <c r="A22" i="193"/>
  <c r="H20" i="193"/>
  <c r="AV19" i="193"/>
  <c r="H19" i="193"/>
  <c r="G19" i="193"/>
  <c r="F19" i="193"/>
  <c r="E19" i="193"/>
  <c r="D19" i="193"/>
  <c r="C19" i="193"/>
  <c r="B19" i="193"/>
  <c r="A19" i="193"/>
  <c r="H17" i="193"/>
  <c r="AV16" i="193"/>
  <c r="H16" i="193"/>
  <c r="G16" i="193"/>
  <c r="F16" i="193"/>
  <c r="E16" i="193"/>
  <c r="D16" i="193"/>
  <c r="C16" i="193"/>
  <c r="B16" i="193"/>
  <c r="A16" i="193"/>
  <c r="H14" i="193"/>
  <c r="AV13" i="193"/>
  <c r="H13" i="193"/>
  <c r="G13" i="193"/>
  <c r="F13" i="193"/>
  <c r="E13" i="193"/>
  <c r="D13" i="193"/>
  <c r="C13" i="193"/>
  <c r="B13" i="193"/>
  <c r="A13" i="193"/>
  <c r="H11" i="193"/>
  <c r="AV10" i="193"/>
  <c r="H10" i="193"/>
  <c r="G10" i="193"/>
  <c r="F10" i="193"/>
  <c r="E10" i="193"/>
  <c r="D10" i="193"/>
  <c r="C10" i="193"/>
  <c r="B10" i="193"/>
  <c r="A10" i="193"/>
  <c r="H26" i="192"/>
  <c r="AV25" i="192"/>
  <c r="H25" i="192"/>
  <c r="G25" i="192"/>
  <c r="F25" i="192"/>
  <c r="E25" i="192"/>
  <c r="D25" i="192"/>
  <c r="C25" i="192"/>
  <c r="B25" i="192"/>
  <c r="A25" i="192"/>
  <c r="H23" i="192"/>
  <c r="AV22" i="192"/>
  <c r="H22" i="192"/>
  <c r="G22" i="192"/>
  <c r="F22" i="192"/>
  <c r="E22" i="192"/>
  <c r="D22" i="192"/>
  <c r="C22" i="192"/>
  <c r="B22" i="192"/>
  <c r="A22" i="192"/>
  <c r="H20" i="192"/>
  <c r="AV19" i="192"/>
  <c r="H19" i="192"/>
  <c r="G19" i="192"/>
  <c r="F19" i="192"/>
  <c r="E19" i="192"/>
  <c r="D19" i="192"/>
  <c r="C19" i="192"/>
  <c r="B19" i="192"/>
  <c r="A19" i="192"/>
  <c r="H17" i="192"/>
  <c r="AV16" i="192"/>
  <c r="H16" i="192"/>
  <c r="G16" i="192"/>
  <c r="F16" i="192"/>
  <c r="E16" i="192"/>
  <c r="D16" i="192"/>
  <c r="C16" i="192"/>
  <c r="B16" i="192"/>
  <c r="A16" i="192"/>
  <c r="H14" i="192"/>
  <c r="AV13" i="192"/>
  <c r="H13" i="192"/>
  <c r="G13" i="192"/>
  <c r="F13" i="192"/>
  <c r="E13" i="192"/>
  <c r="D13" i="192"/>
  <c r="C13" i="192"/>
  <c r="B13" i="192"/>
  <c r="A13" i="192"/>
  <c r="H11" i="192"/>
  <c r="AV10" i="192"/>
  <c r="H10" i="192"/>
  <c r="G10" i="192"/>
  <c r="F10" i="192"/>
  <c r="E10" i="192"/>
  <c r="D10" i="192"/>
  <c r="C10" i="192"/>
  <c r="B10" i="192"/>
  <c r="A10" i="192"/>
  <c r="AS2" i="200" l="1"/>
  <c r="AU9" i="202" l="1"/>
  <c r="AT9" i="202"/>
  <c r="AS9" i="202"/>
  <c r="AR9" i="202"/>
  <c r="AQ9" i="202"/>
  <c r="AP9" i="202"/>
  <c r="AO9" i="202"/>
  <c r="AN9" i="202"/>
  <c r="AM9" i="202"/>
  <c r="AL9" i="202"/>
  <c r="AK9" i="202"/>
  <c r="AJ9" i="202"/>
  <c r="AI9" i="202"/>
  <c r="AH9" i="202"/>
  <c r="AG9" i="202"/>
  <c r="AF9" i="202"/>
  <c r="AE9" i="202"/>
  <c r="AD9" i="202"/>
  <c r="AC9" i="202"/>
  <c r="AB9" i="202"/>
  <c r="AA9" i="202"/>
  <c r="Z9" i="202"/>
  <c r="Y9" i="202"/>
  <c r="X9" i="202"/>
  <c r="W9" i="202"/>
  <c r="V9" i="202"/>
  <c r="U9" i="202"/>
  <c r="T9" i="202"/>
  <c r="S9" i="202"/>
  <c r="R9" i="202"/>
  <c r="Q9" i="202"/>
  <c r="P9" i="202"/>
  <c r="O9" i="202"/>
  <c r="N9" i="202"/>
  <c r="M9" i="202"/>
  <c r="L9" i="202"/>
  <c r="K9" i="202"/>
  <c r="J9" i="202"/>
  <c r="I9" i="202"/>
  <c r="H9" i="202"/>
  <c r="G9" i="202"/>
  <c r="F9" i="202"/>
  <c r="E9" i="202"/>
  <c r="D9" i="202"/>
  <c r="C9" i="202"/>
  <c r="B9" i="202"/>
  <c r="I7" i="202"/>
  <c r="E7" i="202"/>
  <c r="B7" i="202"/>
  <c r="B6" i="202"/>
  <c r="A6" i="202"/>
  <c r="AS2" i="202"/>
  <c r="A1" i="202"/>
  <c r="H26" i="201"/>
  <c r="AV25" i="201"/>
  <c r="H25" i="201"/>
  <c r="G25" i="201"/>
  <c r="F25" i="201"/>
  <c r="E25" i="201"/>
  <c r="D25" i="201"/>
  <c r="C25" i="201"/>
  <c r="B25" i="201"/>
  <c r="A25" i="201"/>
  <c r="H23" i="201"/>
  <c r="AV22" i="201"/>
  <c r="H22" i="201"/>
  <c r="G22" i="201"/>
  <c r="F22" i="201"/>
  <c r="E22" i="201"/>
  <c r="D22" i="201"/>
  <c r="C22" i="201"/>
  <c r="B22" i="201"/>
  <c r="A22" i="201"/>
  <c r="H20" i="201"/>
  <c r="AV19" i="201"/>
  <c r="H19" i="201"/>
  <c r="G19" i="201"/>
  <c r="F19" i="201"/>
  <c r="E19" i="201"/>
  <c r="D19" i="201"/>
  <c r="C19" i="201"/>
  <c r="B19" i="201"/>
  <c r="A19" i="201"/>
  <c r="H17" i="201"/>
  <c r="AV16" i="201"/>
  <c r="H16" i="201"/>
  <c r="G16" i="201"/>
  <c r="F16" i="201"/>
  <c r="E16" i="201"/>
  <c r="D16" i="201"/>
  <c r="C16" i="201"/>
  <c r="B16" i="201"/>
  <c r="A16" i="201"/>
  <c r="H14" i="201"/>
  <c r="AV13" i="201"/>
  <c r="H13" i="201"/>
  <c r="G13" i="201"/>
  <c r="F13" i="201"/>
  <c r="E13" i="201"/>
  <c r="D13" i="201"/>
  <c r="C13" i="201"/>
  <c r="B13" i="201"/>
  <c r="A13" i="201"/>
  <c r="H11" i="201"/>
  <c r="AV10" i="201"/>
  <c r="H10" i="201"/>
  <c r="G10" i="201"/>
  <c r="F10" i="201"/>
  <c r="E10" i="201"/>
  <c r="D10" i="201"/>
  <c r="C10" i="201"/>
  <c r="B10" i="201"/>
  <c r="A10" i="201"/>
  <c r="AU9" i="201"/>
  <c r="AT9" i="201"/>
  <c r="AS9" i="201"/>
  <c r="AR9" i="201"/>
  <c r="AQ9" i="201"/>
  <c r="AP9" i="201"/>
  <c r="AO9" i="201"/>
  <c r="AN9" i="201"/>
  <c r="AM9" i="201"/>
  <c r="AL9" i="201"/>
  <c r="AK9" i="201"/>
  <c r="AJ9" i="201"/>
  <c r="AI9" i="201"/>
  <c r="AH9" i="201"/>
  <c r="AG9" i="201"/>
  <c r="AF9" i="201"/>
  <c r="AE9" i="201"/>
  <c r="AD9" i="201"/>
  <c r="AC9" i="201"/>
  <c r="AB9" i="201"/>
  <c r="AA9" i="201"/>
  <c r="Z9" i="201"/>
  <c r="Y9" i="201"/>
  <c r="X9" i="201"/>
  <c r="W9" i="201"/>
  <c r="V9" i="201"/>
  <c r="U9" i="201"/>
  <c r="T9" i="201"/>
  <c r="S9" i="201"/>
  <c r="R9" i="201"/>
  <c r="Q9" i="201"/>
  <c r="P9" i="201"/>
  <c r="O9" i="201"/>
  <c r="N9" i="201"/>
  <c r="M9" i="201"/>
  <c r="L9" i="201"/>
  <c r="K9" i="201"/>
  <c r="J9" i="201"/>
  <c r="I9" i="201"/>
  <c r="H9" i="201"/>
  <c r="G9" i="201"/>
  <c r="F9" i="201"/>
  <c r="E9" i="201"/>
  <c r="D9" i="201"/>
  <c r="C9" i="201"/>
  <c r="B9" i="201"/>
  <c r="I7" i="201"/>
  <c r="E7" i="201"/>
  <c r="B7" i="201"/>
  <c r="B6" i="201"/>
  <c r="A6" i="201"/>
  <c r="AS2" i="201"/>
  <c r="A1" i="201"/>
  <c r="H26" i="200"/>
  <c r="AV25" i="200"/>
  <c r="H25" i="200"/>
  <c r="G25" i="200"/>
  <c r="F25" i="200"/>
  <c r="E25" i="200"/>
  <c r="D25" i="200"/>
  <c r="C25" i="200"/>
  <c r="B25" i="200"/>
  <c r="A25" i="200"/>
  <c r="H23" i="200"/>
  <c r="AV22" i="200"/>
  <c r="H22" i="200"/>
  <c r="G22" i="200"/>
  <c r="F22" i="200"/>
  <c r="E22" i="200"/>
  <c r="D22" i="200"/>
  <c r="C22" i="200"/>
  <c r="B22" i="200"/>
  <c r="A22" i="200"/>
  <c r="H20" i="200"/>
  <c r="AV19" i="200"/>
  <c r="H19" i="200"/>
  <c r="G19" i="200"/>
  <c r="F19" i="200"/>
  <c r="E19" i="200"/>
  <c r="D19" i="200"/>
  <c r="C19" i="200"/>
  <c r="B19" i="200"/>
  <c r="A19" i="200"/>
  <c r="H17" i="200"/>
  <c r="AV16" i="200"/>
  <c r="H16" i="200"/>
  <c r="G16" i="200"/>
  <c r="F16" i="200"/>
  <c r="E16" i="200"/>
  <c r="D16" i="200"/>
  <c r="C16" i="200"/>
  <c r="B16" i="200"/>
  <c r="A16" i="200"/>
  <c r="H14" i="200"/>
  <c r="AV13" i="200"/>
  <c r="H13" i="200"/>
  <c r="G13" i="200"/>
  <c r="F13" i="200"/>
  <c r="E13" i="200"/>
  <c r="D13" i="200"/>
  <c r="C13" i="200"/>
  <c r="B13" i="200"/>
  <c r="A13" i="200"/>
  <c r="H11" i="200"/>
  <c r="AV10" i="200"/>
  <c r="H10" i="200"/>
  <c r="G10" i="200"/>
  <c r="F10" i="200"/>
  <c r="E10" i="200"/>
  <c r="D10" i="200"/>
  <c r="C10" i="200"/>
  <c r="B10" i="200"/>
  <c r="A10" i="200"/>
  <c r="AU9" i="200"/>
  <c r="AT9" i="200"/>
  <c r="AS9" i="200"/>
  <c r="AR9" i="200"/>
  <c r="AQ9" i="200"/>
  <c r="AP9" i="200"/>
  <c r="AO9" i="200"/>
  <c r="AN9" i="200"/>
  <c r="AM9" i="200"/>
  <c r="AL9" i="200"/>
  <c r="AK9" i="200"/>
  <c r="AJ9" i="200"/>
  <c r="AI9" i="200"/>
  <c r="AH9" i="200"/>
  <c r="AG9" i="200"/>
  <c r="AF9" i="200"/>
  <c r="AE9" i="200"/>
  <c r="AD9" i="200"/>
  <c r="AC9" i="200"/>
  <c r="AB9" i="200"/>
  <c r="AA9" i="200"/>
  <c r="Z9" i="200"/>
  <c r="Y9" i="200"/>
  <c r="X9" i="200"/>
  <c r="W9" i="200"/>
  <c r="V9" i="200"/>
  <c r="U9" i="200"/>
  <c r="T9" i="200"/>
  <c r="S9" i="200"/>
  <c r="R9" i="200"/>
  <c r="Q9" i="200"/>
  <c r="P9" i="200"/>
  <c r="O9" i="200"/>
  <c r="N9" i="200"/>
  <c r="M9" i="200"/>
  <c r="L9" i="200"/>
  <c r="K9" i="200"/>
  <c r="J9" i="200"/>
  <c r="I9" i="200"/>
  <c r="H9" i="200"/>
  <c r="G9" i="200"/>
  <c r="F9" i="200"/>
  <c r="E9" i="200"/>
  <c r="D9" i="200"/>
  <c r="C9" i="200"/>
  <c r="B9" i="200"/>
  <c r="I7" i="200"/>
  <c r="E7" i="200"/>
  <c r="B7" i="200"/>
  <c r="B6" i="200"/>
  <c r="A6" i="200"/>
  <c r="A1" i="200"/>
  <c r="AU9" i="199"/>
  <c r="AT9" i="199"/>
  <c r="AS9" i="199"/>
  <c r="AR9" i="199"/>
  <c r="AQ9" i="199"/>
  <c r="AP9" i="199"/>
  <c r="AO9" i="199"/>
  <c r="AN9" i="199"/>
  <c r="AM9" i="199"/>
  <c r="AL9" i="199"/>
  <c r="AK9" i="199"/>
  <c r="AJ9" i="199"/>
  <c r="AI9" i="199"/>
  <c r="AH9" i="199"/>
  <c r="AG9" i="199"/>
  <c r="AF9" i="199"/>
  <c r="AE9" i="199"/>
  <c r="AD9" i="199"/>
  <c r="AC9" i="199"/>
  <c r="AB9" i="199"/>
  <c r="AA9" i="199"/>
  <c r="Z9" i="199"/>
  <c r="Y9" i="199"/>
  <c r="X9" i="199"/>
  <c r="W9" i="199"/>
  <c r="V9" i="199"/>
  <c r="U9" i="199"/>
  <c r="T9" i="199"/>
  <c r="S9" i="199"/>
  <c r="R9" i="199"/>
  <c r="Q9" i="199"/>
  <c r="P9" i="199"/>
  <c r="O9" i="199"/>
  <c r="N9" i="199"/>
  <c r="M9" i="199"/>
  <c r="L9" i="199"/>
  <c r="K9" i="199"/>
  <c r="J9" i="199"/>
  <c r="I9" i="199"/>
  <c r="H9" i="199"/>
  <c r="G9" i="199"/>
  <c r="F9" i="199"/>
  <c r="E9" i="199"/>
  <c r="D9" i="199"/>
  <c r="C9" i="199"/>
  <c r="B9" i="199"/>
  <c r="I7" i="199"/>
  <c r="E7" i="199"/>
  <c r="B7" i="199"/>
  <c r="B6" i="199"/>
  <c r="A6" i="199"/>
  <c r="AS2" i="199"/>
  <c r="A1" i="199"/>
  <c r="AU9" i="198"/>
  <c r="AT9" i="198"/>
  <c r="AS9" i="198"/>
  <c r="AR9" i="198"/>
  <c r="AQ9" i="198"/>
  <c r="AP9" i="198"/>
  <c r="AO9" i="198"/>
  <c r="AN9" i="198"/>
  <c r="AM9" i="198"/>
  <c r="AL9" i="198"/>
  <c r="AK9" i="198"/>
  <c r="AJ9" i="198"/>
  <c r="AI9" i="198"/>
  <c r="AH9" i="198"/>
  <c r="AG9" i="198"/>
  <c r="AF9" i="198"/>
  <c r="AE9" i="198"/>
  <c r="AD9" i="198"/>
  <c r="AC9" i="198"/>
  <c r="AB9" i="198"/>
  <c r="AA9" i="198"/>
  <c r="Z9" i="198"/>
  <c r="Y9" i="198"/>
  <c r="X9" i="198"/>
  <c r="W9" i="198"/>
  <c r="V9" i="198"/>
  <c r="U9" i="198"/>
  <c r="T9" i="198"/>
  <c r="S9" i="198"/>
  <c r="R9" i="198"/>
  <c r="Q9" i="198"/>
  <c r="P9" i="198"/>
  <c r="O9" i="198"/>
  <c r="N9" i="198"/>
  <c r="M9" i="198"/>
  <c r="L9" i="198"/>
  <c r="K9" i="198"/>
  <c r="J9" i="198"/>
  <c r="I9" i="198"/>
  <c r="H9" i="198"/>
  <c r="G9" i="198"/>
  <c r="F9" i="198"/>
  <c r="E9" i="198"/>
  <c r="D9" i="198"/>
  <c r="C9" i="198"/>
  <c r="B9" i="198"/>
  <c r="I7" i="198"/>
  <c r="E7" i="198"/>
  <c r="B7" i="198"/>
  <c r="B6" i="198"/>
  <c r="A6" i="198"/>
  <c r="AS2" i="198"/>
  <c r="A1" i="198"/>
  <c r="AU9" i="197"/>
  <c r="AT9" i="197"/>
  <c r="AS9" i="197"/>
  <c r="AR9" i="197"/>
  <c r="AQ9" i="197"/>
  <c r="AP9" i="197"/>
  <c r="AO9" i="197"/>
  <c r="AN9" i="197"/>
  <c r="AM9" i="197"/>
  <c r="AL9" i="197"/>
  <c r="AK9" i="197"/>
  <c r="AJ9" i="197"/>
  <c r="AI9" i="197"/>
  <c r="AH9" i="197"/>
  <c r="AG9" i="197"/>
  <c r="AF9" i="197"/>
  <c r="AE9" i="197"/>
  <c r="AD9" i="197"/>
  <c r="AC9" i="197"/>
  <c r="AB9" i="197"/>
  <c r="AA9" i="197"/>
  <c r="Z9" i="197"/>
  <c r="Y9" i="197"/>
  <c r="X9" i="197"/>
  <c r="W9" i="197"/>
  <c r="V9" i="197"/>
  <c r="U9" i="197"/>
  <c r="T9" i="197"/>
  <c r="S9" i="197"/>
  <c r="R9" i="197"/>
  <c r="Q9" i="197"/>
  <c r="P9" i="197"/>
  <c r="O9" i="197"/>
  <c r="N9" i="197"/>
  <c r="M9" i="197"/>
  <c r="L9" i="197"/>
  <c r="K9" i="197"/>
  <c r="J9" i="197"/>
  <c r="I9" i="197"/>
  <c r="H9" i="197"/>
  <c r="G9" i="197"/>
  <c r="F9" i="197"/>
  <c r="E9" i="197"/>
  <c r="D9" i="197"/>
  <c r="C9" i="197"/>
  <c r="B9" i="197"/>
  <c r="I7" i="197"/>
  <c r="E7" i="197"/>
  <c r="B7" i="197"/>
  <c r="B6" i="197"/>
  <c r="A6" i="197"/>
  <c r="AS2" i="197"/>
  <c r="A1" i="197"/>
  <c r="H26" i="196"/>
  <c r="AV25" i="196"/>
  <c r="H25" i="196"/>
  <c r="G25" i="196"/>
  <c r="F25" i="196"/>
  <c r="E25" i="196"/>
  <c r="D25" i="196"/>
  <c r="C25" i="196"/>
  <c r="B25" i="196"/>
  <c r="A25" i="196"/>
  <c r="H23" i="196"/>
  <c r="AV22" i="196"/>
  <c r="H22" i="196"/>
  <c r="G22" i="196"/>
  <c r="F22" i="196"/>
  <c r="E22" i="196"/>
  <c r="D22" i="196"/>
  <c r="C22" i="196"/>
  <c r="B22" i="196"/>
  <c r="A22" i="196"/>
  <c r="H20" i="196"/>
  <c r="AV19" i="196"/>
  <c r="H19" i="196"/>
  <c r="G19" i="196"/>
  <c r="F19" i="196"/>
  <c r="E19" i="196"/>
  <c r="D19" i="196"/>
  <c r="C19" i="196"/>
  <c r="B19" i="196"/>
  <c r="A19" i="196"/>
  <c r="H17" i="196"/>
  <c r="AV16" i="196"/>
  <c r="H16" i="196"/>
  <c r="G16" i="196"/>
  <c r="F16" i="196"/>
  <c r="E16" i="196"/>
  <c r="D16" i="196"/>
  <c r="C16" i="196"/>
  <c r="B16" i="196"/>
  <c r="A16" i="196"/>
  <c r="H14" i="196"/>
  <c r="AV13" i="196"/>
  <c r="H13" i="196"/>
  <c r="G13" i="196"/>
  <c r="F13" i="196"/>
  <c r="E13" i="196"/>
  <c r="D13" i="196"/>
  <c r="C13" i="196"/>
  <c r="B13" i="196"/>
  <c r="A13" i="196"/>
  <c r="H11" i="196"/>
  <c r="AV10" i="196"/>
  <c r="H10" i="196"/>
  <c r="G10" i="196"/>
  <c r="F10" i="196"/>
  <c r="E10" i="196"/>
  <c r="D10" i="196"/>
  <c r="C10" i="196"/>
  <c r="B10" i="196"/>
  <c r="A10" i="196"/>
  <c r="AU9" i="196"/>
  <c r="AT9" i="196"/>
  <c r="AS9" i="196"/>
  <c r="AR9" i="196"/>
  <c r="AQ9" i="196"/>
  <c r="AP9" i="196"/>
  <c r="AO9" i="196"/>
  <c r="AN9" i="196"/>
  <c r="AM9" i="196"/>
  <c r="AL9" i="196"/>
  <c r="AK9" i="196"/>
  <c r="AJ9" i="196"/>
  <c r="AI9" i="196"/>
  <c r="AH9" i="196"/>
  <c r="AG9" i="196"/>
  <c r="AF9" i="196"/>
  <c r="AE9" i="196"/>
  <c r="AD9" i="196"/>
  <c r="AC9" i="196"/>
  <c r="AB9" i="196"/>
  <c r="AA9" i="196"/>
  <c r="Z9" i="196"/>
  <c r="Y9" i="196"/>
  <c r="X9" i="196"/>
  <c r="W9" i="196"/>
  <c r="V9" i="196"/>
  <c r="U9" i="196"/>
  <c r="T9" i="196"/>
  <c r="S9" i="196"/>
  <c r="R9" i="196"/>
  <c r="Q9" i="196"/>
  <c r="P9" i="196"/>
  <c r="O9" i="196"/>
  <c r="N9" i="196"/>
  <c r="M9" i="196"/>
  <c r="L9" i="196"/>
  <c r="K9" i="196"/>
  <c r="J9" i="196"/>
  <c r="I9" i="196"/>
  <c r="H9" i="196"/>
  <c r="G9" i="196"/>
  <c r="F9" i="196"/>
  <c r="E9" i="196"/>
  <c r="D9" i="196"/>
  <c r="C9" i="196"/>
  <c r="B9" i="196"/>
  <c r="I7" i="196"/>
  <c r="E7" i="196"/>
  <c r="B7" i="196"/>
  <c r="B6" i="196"/>
  <c r="A6" i="196"/>
  <c r="AS2" i="196"/>
  <c r="A1" i="196"/>
  <c r="H26" i="195"/>
  <c r="AV25" i="195"/>
  <c r="H25" i="195"/>
  <c r="G25" i="195"/>
  <c r="F25" i="195"/>
  <c r="E25" i="195"/>
  <c r="D25" i="195"/>
  <c r="C25" i="195"/>
  <c r="B25" i="195"/>
  <c r="A25" i="195"/>
  <c r="H23" i="195"/>
  <c r="AV22" i="195"/>
  <c r="H22" i="195"/>
  <c r="G22" i="195"/>
  <c r="F22" i="195"/>
  <c r="E22" i="195"/>
  <c r="D22" i="195"/>
  <c r="C22" i="195"/>
  <c r="B22" i="195"/>
  <c r="A22" i="195"/>
  <c r="H20" i="195"/>
  <c r="AV19" i="195"/>
  <c r="H19" i="195"/>
  <c r="G19" i="195"/>
  <c r="F19" i="195"/>
  <c r="E19" i="195"/>
  <c r="D19" i="195"/>
  <c r="C19" i="195"/>
  <c r="B19" i="195"/>
  <c r="A19" i="195"/>
  <c r="H17" i="195"/>
  <c r="AV16" i="195"/>
  <c r="H16" i="195"/>
  <c r="G16" i="195"/>
  <c r="F16" i="195"/>
  <c r="E16" i="195"/>
  <c r="D16" i="195"/>
  <c r="C16" i="195"/>
  <c r="B16" i="195"/>
  <c r="A16" i="195"/>
  <c r="H14" i="195"/>
  <c r="AV13" i="195"/>
  <c r="H13" i="195"/>
  <c r="G13" i="195"/>
  <c r="F13" i="195"/>
  <c r="E13" i="195"/>
  <c r="D13" i="195"/>
  <c r="C13" i="195"/>
  <c r="B13" i="195"/>
  <c r="A13" i="195"/>
  <c r="H11" i="195"/>
  <c r="AV10" i="195"/>
  <c r="H10" i="195"/>
  <c r="G10" i="195"/>
  <c r="F10" i="195"/>
  <c r="E10" i="195"/>
  <c r="D10" i="195"/>
  <c r="C10" i="195"/>
  <c r="B10" i="195"/>
  <c r="A10" i="195"/>
  <c r="AU9" i="195"/>
  <c r="AT9" i="195"/>
  <c r="AS9" i="195"/>
  <c r="AR9" i="195"/>
  <c r="AQ9" i="195"/>
  <c r="AP9" i="195"/>
  <c r="AO9" i="195"/>
  <c r="AN9" i="195"/>
  <c r="AM9" i="195"/>
  <c r="AL9" i="195"/>
  <c r="AK9" i="195"/>
  <c r="AJ9" i="195"/>
  <c r="AI9" i="195"/>
  <c r="AH9" i="195"/>
  <c r="AG9" i="195"/>
  <c r="AF9" i="195"/>
  <c r="AE9" i="195"/>
  <c r="AD9" i="195"/>
  <c r="AC9" i="195"/>
  <c r="AB9" i="195"/>
  <c r="AA9" i="195"/>
  <c r="Z9" i="195"/>
  <c r="Y9" i="195"/>
  <c r="X9" i="195"/>
  <c r="W9" i="195"/>
  <c r="V9" i="195"/>
  <c r="U9" i="195"/>
  <c r="T9" i="195"/>
  <c r="S9" i="195"/>
  <c r="R9" i="195"/>
  <c r="Q9" i="195"/>
  <c r="P9" i="195"/>
  <c r="O9" i="195"/>
  <c r="N9" i="195"/>
  <c r="M9" i="195"/>
  <c r="L9" i="195"/>
  <c r="K9" i="195"/>
  <c r="J9" i="195"/>
  <c r="I9" i="195"/>
  <c r="H9" i="195"/>
  <c r="G9" i="195"/>
  <c r="F9" i="195"/>
  <c r="E9" i="195"/>
  <c r="D9" i="195"/>
  <c r="C9" i="195"/>
  <c r="B9" i="195"/>
  <c r="I7" i="195"/>
  <c r="E7" i="195"/>
  <c r="B7" i="195"/>
  <c r="B6" i="195"/>
  <c r="A6" i="195"/>
  <c r="AS2" i="195"/>
  <c r="A1" i="195"/>
  <c r="H26" i="194"/>
  <c r="AV25" i="194"/>
  <c r="H25" i="194"/>
  <c r="G25" i="194"/>
  <c r="F25" i="194"/>
  <c r="E25" i="194"/>
  <c r="D25" i="194"/>
  <c r="C25" i="194"/>
  <c r="B25" i="194"/>
  <c r="A25" i="194"/>
  <c r="H23" i="194"/>
  <c r="AV22" i="194"/>
  <c r="H22" i="194"/>
  <c r="G22" i="194"/>
  <c r="F22" i="194"/>
  <c r="E22" i="194"/>
  <c r="D22" i="194"/>
  <c r="C22" i="194"/>
  <c r="B22" i="194"/>
  <c r="A22" i="194"/>
  <c r="H20" i="194"/>
  <c r="AV19" i="194"/>
  <c r="H19" i="194"/>
  <c r="G19" i="194"/>
  <c r="F19" i="194"/>
  <c r="E19" i="194"/>
  <c r="D19" i="194"/>
  <c r="C19" i="194"/>
  <c r="B19" i="194"/>
  <c r="A19" i="194"/>
  <c r="H17" i="194"/>
  <c r="AV16" i="194"/>
  <c r="H16" i="194"/>
  <c r="G16" i="194"/>
  <c r="F16" i="194"/>
  <c r="E16" i="194"/>
  <c r="D16" i="194"/>
  <c r="C16" i="194"/>
  <c r="B16" i="194"/>
  <c r="A16" i="194"/>
  <c r="H14" i="194"/>
  <c r="AV13" i="194"/>
  <c r="H13" i="194"/>
  <c r="G13" i="194"/>
  <c r="F13" i="194"/>
  <c r="E13" i="194"/>
  <c r="D13" i="194"/>
  <c r="C13" i="194"/>
  <c r="B13" i="194"/>
  <c r="A13" i="194"/>
  <c r="H11" i="194"/>
  <c r="AV10" i="194"/>
  <c r="H10" i="194"/>
  <c r="G10" i="194"/>
  <c r="F10" i="194"/>
  <c r="E10" i="194"/>
  <c r="D10" i="194"/>
  <c r="C10" i="194"/>
  <c r="B10" i="194"/>
  <c r="A10" i="194"/>
  <c r="AU9" i="194"/>
  <c r="AT9" i="194"/>
  <c r="AS9" i="194"/>
  <c r="AR9" i="194"/>
  <c r="AQ9" i="194"/>
  <c r="AP9" i="194"/>
  <c r="AO9" i="194"/>
  <c r="AN9" i="194"/>
  <c r="AM9" i="194"/>
  <c r="AL9" i="194"/>
  <c r="AK9" i="194"/>
  <c r="AJ9" i="194"/>
  <c r="AI9" i="194"/>
  <c r="AH9" i="194"/>
  <c r="AG9" i="194"/>
  <c r="AF9" i="194"/>
  <c r="AE9" i="194"/>
  <c r="AD9" i="194"/>
  <c r="AC9" i="194"/>
  <c r="AB9" i="194"/>
  <c r="AA9" i="194"/>
  <c r="Z9" i="194"/>
  <c r="Y9" i="194"/>
  <c r="X9" i="194"/>
  <c r="W9" i="194"/>
  <c r="V9" i="194"/>
  <c r="U9" i="194"/>
  <c r="T9" i="194"/>
  <c r="S9" i="194"/>
  <c r="R9" i="194"/>
  <c r="Q9" i="194"/>
  <c r="P9" i="194"/>
  <c r="O9" i="194"/>
  <c r="N9" i="194"/>
  <c r="M9" i="194"/>
  <c r="L9" i="194"/>
  <c r="K9" i="194"/>
  <c r="J9" i="194"/>
  <c r="I9" i="194"/>
  <c r="H9" i="194"/>
  <c r="G9" i="194"/>
  <c r="F9" i="194"/>
  <c r="E9" i="194"/>
  <c r="D9" i="194"/>
  <c r="C9" i="194"/>
  <c r="B9" i="194"/>
  <c r="I7" i="194"/>
  <c r="E7" i="194"/>
  <c r="B7" i="194"/>
  <c r="B6" i="194"/>
  <c r="A6" i="194"/>
  <c r="AS2" i="194"/>
  <c r="A1" i="194"/>
  <c r="AU9" i="193"/>
  <c r="AT9" i="193"/>
  <c r="AS9" i="193"/>
  <c r="AR9" i="193"/>
  <c r="AQ9" i="193"/>
  <c r="AP9" i="193"/>
  <c r="AO9" i="193"/>
  <c r="AN9" i="193"/>
  <c r="AM9" i="193"/>
  <c r="AL9" i="193"/>
  <c r="AK9" i="193"/>
  <c r="AJ9" i="193"/>
  <c r="AI9" i="193"/>
  <c r="AH9" i="193"/>
  <c r="AG9" i="193"/>
  <c r="AF9" i="193"/>
  <c r="AE9" i="193"/>
  <c r="AD9" i="193"/>
  <c r="AC9" i="193"/>
  <c r="AB9" i="193"/>
  <c r="AA9" i="193"/>
  <c r="Z9" i="193"/>
  <c r="Y9" i="193"/>
  <c r="X9" i="193"/>
  <c r="W9" i="193"/>
  <c r="V9" i="193"/>
  <c r="U9" i="193"/>
  <c r="T9" i="193"/>
  <c r="S9" i="193"/>
  <c r="R9" i="193"/>
  <c r="Q9" i="193"/>
  <c r="P9" i="193"/>
  <c r="O9" i="193"/>
  <c r="N9" i="193"/>
  <c r="M9" i="193"/>
  <c r="L9" i="193"/>
  <c r="K9" i="193"/>
  <c r="J9" i="193"/>
  <c r="I9" i="193"/>
  <c r="H9" i="193"/>
  <c r="G9" i="193"/>
  <c r="F9" i="193"/>
  <c r="E9" i="193"/>
  <c r="D9" i="193"/>
  <c r="C9" i="193"/>
  <c r="B9" i="193"/>
  <c r="I7" i="193"/>
  <c r="E7" i="193"/>
  <c r="B7" i="193"/>
  <c r="B6" i="193"/>
  <c r="A6" i="193"/>
  <c r="AT2" i="193"/>
  <c r="A1" i="193"/>
  <c r="AU9" i="192"/>
  <c r="AT9" i="192"/>
  <c r="AS9" i="192"/>
  <c r="AR9" i="192"/>
  <c r="AQ9" i="192"/>
  <c r="AP9" i="192"/>
  <c r="AO9" i="192"/>
  <c r="AN9" i="192"/>
  <c r="AM9" i="192"/>
  <c r="AL9" i="192"/>
  <c r="AK9" i="192"/>
  <c r="AJ9" i="192"/>
  <c r="AI9" i="192"/>
  <c r="AH9" i="192"/>
  <c r="AG9" i="192"/>
  <c r="AF9" i="192"/>
  <c r="AE9" i="192"/>
  <c r="AD9" i="192"/>
  <c r="AC9" i="192"/>
  <c r="AB9" i="192"/>
  <c r="AA9" i="192"/>
  <c r="Z9" i="192"/>
  <c r="Y9" i="192"/>
  <c r="X9" i="192"/>
  <c r="W9" i="192"/>
  <c r="V9" i="192"/>
  <c r="U9" i="192"/>
  <c r="T9" i="192"/>
  <c r="S9" i="192"/>
  <c r="R9" i="192"/>
  <c r="Q9" i="192"/>
  <c r="P9" i="192"/>
  <c r="O9" i="192"/>
  <c r="N9" i="192"/>
  <c r="M9" i="192"/>
  <c r="L9" i="192"/>
  <c r="K9" i="192"/>
  <c r="J9" i="192"/>
  <c r="I9" i="192"/>
  <c r="H9" i="192"/>
  <c r="G9" i="192"/>
  <c r="F9" i="192"/>
  <c r="E9" i="192"/>
  <c r="D9" i="192"/>
  <c r="C9" i="192"/>
  <c r="B9" i="192"/>
  <c r="I7" i="192"/>
  <c r="E7" i="192"/>
  <c r="B7" i="192"/>
  <c r="B6" i="192"/>
  <c r="A6" i="192"/>
  <c r="AT2" i="192"/>
  <c r="A1" i="192"/>
  <c r="AU9" i="191"/>
  <c r="AT9" i="191"/>
  <c r="AS9" i="191"/>
  <c r="AR9" i="191"/>
  <c r="AQ9" i="191"/>
  <c r="AP9" i="191"/>
  <c r="AO9" i="191"/>
  <c r="AN9" i="191"/>
  <c r="AM9" i="191"/>
  <c r="AL9" i="191"/>
  <c r="AK9" i="191"/>
  <c r="AJ9" i="191"/>
  <c r="AI9" i="191"/>
  <c r="AH9" i="191"/>
  <c r="AG9" i="191"/>
  <c r="AF9" i="191"/>
  <c r="AE9" i="191"/>
  <c r="AD9" i="191"/>
  <c r="AC9" i="191"/>
  <c r="AB9" i="191"/>
  <c r="AA9" i="191"/>
  <c r="Z9" i="191"/>
  <c r="Y9" i="191"/>
  <c r="X9" i="191"/>
  <c r="W9" i="191"/>
  <c r="V9" i="191"/>
  <c r="U9" i="191"/>
  <c r="T9" i="191"/>
  <c r="S9" i="191"/>
  <c r="R9" i="191"/>
  <c r="Q9" i="191"/>
  <c r="P9" i="191"/>
  <c r="O9" i="191"/>
  <c r="N9" i="191"/>
  <c r="M9" i="191"/>
  <c r="L9" i="191"/>
  <c r="K9" i="191"/>
  <c r="J9" i="191"/>
  <c r="I9" i="191"/>
  <c r="H9" i="191"/>
  <c r="G9" i="191"/>
  <c r="F9" i="191"/>
  <c r="E9" i="191"/>
  <c r="D9" i="191"/>
  <c r="C9" i="191"/>
  <c r="B9" i="191"/>
  <c r="I7" i="191"/>
  <c r="E7" i="191"/>
  <c r="B7" i="191"/>
  <c r="B6" i="191"/>
  <c r="A6" i="191"/>
  <c r="AS2" i="191"/>
  <c r="A1" i="191"/>
  <c r="AU9" i="190"/>
  <c r="AT9" i="190"/>
  <c r="AS9" i="190"/>
  <c r="AR9" i="190"/>
  <c r="AQ9" i="190"/>
  <c r="AP9" i="190"/>
  <c r="AO9" i="190"/>
  <c r="AN9" i="190"/>
  <c r="AM9" i="190"/>
  <c r="AL9" i="190"/>
  <c r="AK9" i="190"/>
  <c r="AJ9" i="190"/>
  <c r="AI9" i="190"/>
  <c r="AH9" i="190"/>
  <c r="AG9" i="190"/>
  <c r="AF9" i="190"/>
  <c r="AE9" i="190"/>
  <c r="AD9" i="190"/>
  <c r="AC9" i="190"/>
  <c r="AB9" i="190"/>
  <c r="AA9" i="190"/>
  <c r="Z9" i="190"/>
  <c r="Y9" i="190"/>
  <c r="X9" i="190"/>
  <c r="W9" i="190"/>
  <c r="V9" i="190"/>
  <c r="U9" i="190"/>
  <c r="T9" i="190"/>
  <c r="S9" i="190"/>
  <c r="R9" i="190"/>
  <c r="Q9" i="190"/>
  <c r="P9" i="190"/>
  <c r="O9" i="190"/>
  <c r="N9" i="190"/>
  <c r="M9" i="190"/>
  <c r="L9" i="190"/>
  <c r="K9" i="190"/>
  <c r="J9" i="190"/>
  <c r="I9" i="190"/>
  <c r="H9" i="190"/>
  <c r="G9" i="190"/>
  <c r="F9" i="190"/>
  <c r="E9" i="190"/>
  <c r="D9" i="190"/>
  <c r="C9" i="190"/>
  <c r="B9" i="190"/>
  <c r="I7" i="190"/>
  <c r="E7" i="190"/>
  <c r="B7" i="190"/>
  <c r="B6" i="190"/>
  <c r="A6" i="190"/>
  <c r="AS2" i="190"/>
  <c r="A1" i="190"/>
  <c r="AU9" i="189"/>
  <c r="AT9" i="189"/>
  <c r="AS9" i="189"/>
  <c r="AR9" i="189"/>
  <c r="AQ9" i="189"/>
  <c r="AP9" i="189"/>
  <c r="AO9" i="189"/>
  <c r="AN9" i="189"/>
  <c r="AM9" i="189"/>
  <c r="AL9" i="189"/>
  <c r="AK9" i="189"/>
  <c r="AJ9" i="189"/>
  <c r="AI9" i="189"/>
  <c r="AH9" i="189"/>
  <c r="AG9" i="189"/>
  <c r="AF9" i="189"/>
  <c r="AE9" i="189"/>
  <c r="AD9" i="189"/>
  <c r="AC9" i="189"/>
  <c r="AB9" i="189"/>
  <c r="AA9" i="189"/>
  <c r="Z9" i="189"/>
  <c r="Y9" i="189"/>
  <c r="X9" i="189"/>
  <c r="W9" i="189"/>
  <c r="V9" i="189"/>
  <c r="U9" i="189"/>
  <c r="T9" i="189"/>
  <c r="S9" i="189"/>
  <c r="R9" i="189"/>
  <c r="Q9" i="189"/>
  <c r="P9" i="189"/>
  <c r="O9" i="189"/>
  <c r="N9" i="189"/>
  <c r="M9" i="189"/>
  <c r="L9" i="189"/>
  <c r="K9" i="189"/>
  <c r="J9" i="189"/>
  <c r="I9" i="189"/>
  <c r="H9" i="189"/>
  <c r="G9" i="189"/>
  <c r="F9" i="189"/>
  <c r="E9" i="189"/>
  <c r="D9" i="189"/>
  <c r="C9" i="189"/>
  <c r="B9" i="189"/>
  <c r="I7" i="189"/>
  <c r="E7" i="189"/>
  <c r="B7" i="189"/>
  <c r="B6" i="189"/>
  <c r="A6" i="189"/>
  <c r="AS2" i="189"/>
  <c r="A1" i="189"/>
  <c r="AU9" i="188"/>
  <c r="AT9" i="188"/>
  <c r="AS9" i="188"/>
  <c r="AR9" i="188"/>
  <c r="AQ9" i="188"/>
  <c r="AP9" i="188"/>
  <c r="AO9" i="188"/>
  <c r="AN9" i="188"/>
  <c r="AM9" i="188"/>
  <c r="AL9" i="188"/>
  <c r="AK9" i="188"/>
  <c r="AJ9" i="188"/>
  <c r="AI9" i="188"/>
  <c r="AH9" i="188"/>
  <c r="AG9" i="188"/>
  <c r="AF9" i="188"/>
  <c r="AE9" i="188"/>
  <c r="AD9" i="188"/>
  <c r="AC9" i="188"/>
  <c r="AB9" i="188"/>
  <c r="AA9" i="188"/>
  <c r="Z9" i="188"/>
  <c r="Y9" i="188"/>
  <c r="X9" i="188"/>
  <c r="W9" i="188"/>
  <c r="V9" i="188"/>
  <c r="U9" i="188"/>
  <c r="T9" i="188"/>
  <c r="S9" i="188"/>
  <c r="R9" i="188"/>
  <c r="Q9" i="188"/>
  <c r="P9" i="188"/>
  <c r="O9" i="188"/>
  <c r="N9" i="188"/>
  <c r="M9" i="188"/>
  <c r="L9" i="188"/>
  <c r="K9" i="188"/>
  <c r="J9" i="188"/>
  <c r="I9" i="188"/>
  <c r="H9" i="188"/>
  <c r="G9" i="188"/>
  <c r="F9" i="188"/>
  <c r="E9" i="188"/>
  <c r="D9" i="188"/>
  <c r="C9" i="188"/>
  <c r="B9" i="188"/>
  <c r="I7" i="188"/>
  <c r="E7" i="188"/>
  <c r="B7" i="188"/>
  <c r="B6" i="188"/>
  <c r="A6" i="188"/>
  <c r="AS2" i="188"/>
  <c r="A1" i="188"/>
  <c r="H26" i="187"/>
  <c r="AV25" i="187"/>
  <c r="H25" i="187"/>
  <c r="G25" i="187"/>
  <c r="F25" i="187"/>
  <c r="E25" i="187"/>
  <c r="D25" i="187"/>
  <c r="C25" i="187"/>
  <c r="B25" i="187"/>
  <c r="A25" i="187"/>
  <c r="H23" i="187"/>
  <c r="AV22" i="187"/>
  <c r="H22" i="187"/>
  <c r="G22" i="187"/>
  <c r="F22" i="187"/>
  <c r="E22" i="187"/>
  <c r="D22" i="187"/>
  <c r="C22" i="187"/>
  <c r="B22" i="187"/>
  <c r="A22" i="187"/>
  <c r="H20" i="187"/>
  <c r="AV19" i="187"/>
  <c r="H19" i="187"/>
  <c r="G19" i="187"/>
  <c r="F19" i="187"/>
  <c r="E19" i="187"/>
  <c r="D19" i="187"/>
  <c r="C19" i="187"/>
  <c r="B19" i="187"/>
  <c r="A19" i="187"/>
  <c r="H17" i="187"/>
  <c r="AV16" i="187"/>
  <c r="H16" i="187"/>
  <c r="G16" i="187"/>
  <c r="F16" i="187"/>
  <c r="E16" i="187"/>
  <c r="D16" i="187"/>
  <c r="C16" i="187"/>
  <c r="B16" i="187"/>
  <c r="A16" i="187"/>
  <c r="H14" i="187"/>
  <c r="AV13" i="187"/>
  <c r="H13" i="187"/>
  <c r="G13" i="187"/>
  <c r="F13" i="187"/>
  <c r="E13" i="187"/>
  <c r="D13" i="187"/>
  <c r="C13" i="187"/>
  <c r="B13" i="187"/>
  <c r="A13" i="187"/>
  <c r="H11" i="187"/>
  <c r="AV10" i="187"/>
  <c r="H10" i="187"/>
  <c r="G10" i="187"/>
  <c r="F10" i="187"/>
  <c r="E10" i="187"/>
  <c r="D10" i="187"/>
  <c r="C10" i="187"/>
  <c r="B10" i="187"/>
  <c r="A10" i="187"/>
  <c r="AU9" i="187"/>
  <c r="AT9" i="187"/>
  <c r="AS9" i="187"/>
  <c r="AR9" i="187"/>
  <c r="AQ9" i="187"/>
  <c r="AP9" i="187"/>
  <c r="AO9" i="187"/>
  <c r="AN9" i="187"/>
  <c r="AM9" i="187"/>
  <c r="AL9" i="187"/>
  <c r="AK9" i="187"/>
  <c r="AJ9" i="187"/>
  <c r="AI9" i="187"/>
  <c r="AH9" i="187"/>
  <c r="AG9" i="187"/>
  <c r="AF9" i="187"/>
  <c r="AE9" i="187"/>
  <c r="AD9" i="187"/>
  <c r="AC9" i="187"/>
  <c r="AB9" i="187"/>
  <c r="AA9" i="187"/>
  <c r="Z9" i="187"/>
  <c r="Y9" i="187"/>
  <c r="X9" i="187"/>
  <c r="W9" i="187"/>
  <c r="V9" i="187"/>
  <c r="U9" i="187"/>
  <c r="T9" i="187"/>
  <c r="S9" i="187"/>
  <c r="R9" i="187"/>
  <c r="Q9" i="187"/>
  <c r="P9" i="187"/>
  <c r="O9" i="187"/>
  <c r="N9" i="187"/>
  <c r="M9" i="187"/>
  <c r="L9" i="187"/>
  <c r="K9" i="187"/>
  <c r="J9" i="187"/>
  <c r="I9" i="187"/>
  <c r="H9" i="187"/>
  <c r="G9" i="187"/>
  <c r="F9" i="187"/>
  <c r="E9" i="187"/>
  <c r="D9" i="187"/>
  <c r="C9" i="187"/>
  <c r="B9" i="187"/>
  <c r="I7" i="187"/>
  <c r="E7" i="187"/>
  <c r="B7" i="187"/>
  <c r="B6" i="187"/>
  <c r="A6" i="187"/>
  <c r="AS2" i="187"/>
  <c r="A1" i="187"/>
  <c r="H26" i="186"/>
  <c r="AV25" i="186"/>
  <c r="H25" i="186"/>
  <c r="G25" i="186"/>
  <c r="F25" i="186"/>
  <c r="E25" i="186"/>
  <c r="D25" i="186"/>
  <c r="C25" i="186"/>
  <c r="B25" i="186"/>
  <c r="A25" i="186"/>
  <c r="H23" i="186"/>
  <c r="AV22" i="186"/>
  <c r="H22" i="186"/>
  <c r="G22" i="186"/>
  <c r="F22" i="186"/>
  <c r="E22" i="186"/>
  <c r="D22" i="186"/>
  <c r="C22" i="186"/>
  <c r="B22" i="186"/>
  <c r="A22" i="186"/>
  <c r="H20" i="186"/>
  <c r="AV19" i="186"/>
  <c r="H19" i="186"/>
  <c r="G19" i="186"/>
  <c r="F19" i="186"/>
  <c r="E19" i="186"/>
  <c r="D19" i="186"/>
  <c r="C19" i="186"/>
  <c r="B19" i="186"/>
  <c r="A19" i="186"/>
  <c r="H17" i="186"/>
  <c r="AV16" i="186"/>
  <c r="H16" i="186"/>
  <c r="G16" i="186"/>
  <c r="F16" i="186"/>
  <c r="E16" i="186"/>
  <c r="D16" i="186"/>
  <c r="C16" i="186"/>
  <c r="B16" i="186"/>
  <c r="A16" i="186"/>
  <c r="H14" i="186"/>
  <c r="AV13" i="186"/>
  <c r="H13" i="186"/>
  <c r="G13" i="186"/>
  <c r="F13" i="186"/>
  <c r="E13" i="186"/>
  <c r="D13" i="186"/>
  <c r="C13" i="186"/>
  <c r="B13" i="186"/>
  <c r="A13" i="186"/>
  <c r="H11" i="186"/>
  <c r="AV10" i="186"/>
  <c r="H10" i="186"/>
  <c r="G10" i="186"/>
  <c r="F10" i="186"/>
  <c r="E10" i="186"/>
  <c r="D10" i="186"/>
  <c r="C10" i="186"/>
  <c r="B10" i="186"/>
  <c r="A10" i="186"/>
  <c r="AU9" i="186"/>
  <c r="AT9" i="186"/>
  <c r="AS9" i="186"/>
  <c r="AR9" i="186"/>
  <c r="AQ9" i="186"/>
  <c r="AP9" i="186"/>
  <c r="AO9" i="186"/>
  <c r="AN9" i="186"/>
  <c r="AM9" i="186"/>
  <c r="AL9" i="186"/>
  <c r="AK9" i="186"/>
  <c r="AJ9" i="186"/>
  <c r="AI9" i="186"/>
  <c r="AH9" i="186"/>
  <c r="AG9" i="186"/>
  <c r="AF9" i="186"/>
  <c r="AE9" i="186"/>
  <c r="AD9" i="186"/>
  <c r="AC9" i="186"/>
  <c r="AB9" i="186"/>
  <c r="AA9" i="186"/>
  <c r="Z9" i="186"/>
  <c r="Y9" i="186"/>
  <c r="X9" i="186"/>
  <c r="W9" i="186"/>
  <c r="V9" i="186"/>
  <c r="U9" i="186"/>
  <c r="T9" i="186"/>
  <c r="S9" i="186"/>
  <c r="R9" i="186"/>
  <c r="Q9" i="186"/>
  <c r="P9" i="186"/>
  <c r="O9" i="186"/>
  <c r="N9" i="186"/>
  <c r="M9" i="186"/>
  <c r="L9" i="186"/>
  <c r="K9" i="186"/>
  <c r="J9" i="186"/>
  <c r="I9" i="186"/>
  <c r="H9" i="186"/>
  <c r="G9" i="186"/>
  <c r="F9" i="186"/>
  <c r="E9" i="186"/>
  <c r="D9" i="186"/>
  <c r="C9" i="186"/>
  <c r="B9" i="186"/>
  <c r="I7" i="186"/>
  <c r="E7" i="186"/>
  <c r="B7" i="186"/>
  <c r="B6" i="186"/>
  <c r="A6" i="186"/>
  <c r="AS2" i="186"/>
  <c r="A1" i="186"/>
  <c r="AU9" i="185"/>
  <c r="AT9" i="185"/>
  <c r="AS9" i="185"/>
  <c r="AR9" i="185"/>
  <c r="AQ9" i="185"/>
  <c r="AP9" i="185"/>
  <c r="AO9" i="185"/>
  <c r="AN9" i="185"/>
  <c r="AM9" i="185"/>
  <c r="AL9" i="185"/>
  <c r="AK9" i="185"/>
  <c r="AJ9" i="185"/>
  <c r="AI9" i="185"/>
  <c r="AH9" i="185"/>
  <c r="AG9" i="185"/>
  <c r="AF9" i="185"/>
  <c r="AE9" i="185"/>
  <c r="AD9" i="185"/>
  <c r="AC9" i="185"/>
  <c r="AB9" i="185"/>
  <c r="AA9" i="185"/>
  <c r="Z9" i="185"/>
  <c r="Y9" i="185"/>
  <c r="X9" i="185"/>
  <c r="W9" i="185"/>
  <c r="V9" i="185"/>
  <c r="U9" i="185"/>
  <c r="T9" i="185"/>
  <c r="S9" i="185"/>
  <c r="R9" i="185"/>
  <c r="Q9" i="185"/>
  <c r="P9" i="185"/>
  <c r="O9" i="185"/>
  <c r="N9" i="185"/>
  <c r="M9" i="185"/>
  <c r="L9" i="185"/>
  <c r="K9" i="185"/>
  <c r="J9" i="185"/>
  <c r="I9" i="185"/>
  <c r="H9" i="185"/>
  <c r="G9" i="185"/>
  <c r="F9" i="185"/>
  <c r="E9" i="185"/>
  <c r="D9" i="185"/>
  <c r="C9" i="185"/>
  <c r="B9" i="185"/>
  <c r="I7" i="185"/>
  <c r="E7" i="185"/>
  <c r="B7" i="185"/>
  <c r="B6" i="185"/>
  <c r="A6" i="185"/>
  <c r="AS2" i="185"/>
  <c r="A1" i="185"/>
  <c r="AU9" i="184"/>
  <c r="AT9" i="184"/>
  <c r="AS9" i="184"/>
  <c r="AR9" i="184"/>
  <c r="AQ9" i="184"/>
  <c r="AP9" i="184"/>
  <c r="AO9" i="184"/>
  <c r="AN9" i="184"/>
  <c r="AM9" i="184"/>
  <c r="AL9" i="184"/>
  <c r="AK9" i="184"/>
  <c r="AJ9" i="184"/>
  <c r="AI9" i="184"/>
  <c r="AH9" i="184"/>
  <c r="AG9" i="184"/>
  <c r="AF9" i="184"/>
  <c r="AE9" i="184"/>
  <c r="AD9" i="184"/>
  <c r="AC9" i="184"/>
  <c r="AB9" i="184"/>
  <c r="AA9" i="184"/>
  <c r="Z9" i="184"/>
  <c r="Y9" i="184"/>
  <c r="X9" i="184"/>
  <c r="W9" i="184"/>
  <c r="V9" i="184"/>
  <c r="U9" i="184"/>
  <c r="T9" i="184"/>
  <c r="S9" i="184"/>
  <c r="R9" i="184"/>
  <c r="Q9" i="184"/>
  <c r="P9" i="184"/>
  <c r="O9" i="184"/>
  <c r="N9" i="184"/>
  <c r="M9" i="184"/>
  <c r="L9" i="184"/>
  <c r="K9" i="184"/>
  <c r="J9" i="184"/>
  <c r="I9" i="184"/>
  <c r="H9" i="184"/>
  <c r="G9" i="184"/>
  <c r="F9" i="184"/>
  <c r="E9" i="184"/>
  <c r="D9" i="184"/>
  <c r="C9" i="184"/>
  <c r="B9" i="184"/>
  <c r="I7" i="184"/>
  <c r="E7" i="184"/>
  <c r="B7" i="184"/>
  <c r="B6" i="184"/>
  <c r="A6" i="184"/>
  <c r="AS2" i="184"/>
  <c r="A1" i="184"/>
  <c r="H26" i="183"/>
  <c r="AV25" i="183"/>
  <c r="H25" i="183"/>
  <c r="G25" i="183"/>
  <c r="F25" i="183"/>
  <c r="E25" i="183"/>
  <c r="D25" i="183"/>
  <c r="C25" i="183"/>
  <c r="B25" i="183"/>
  <c r="A25" i="183"/>
  <c r="H23" i="183"/>
  <c r="AV22" i="183"/>
  <c r="H22" i="183"/>
  <c r="G22" i="183"/>
  <c r="F22" i="183"/>
  <c r="E22" i="183"/>
  <c r="D22" i="183"/>
  <c r="C22" i="183"/>
  <c r="B22" i="183"/>
  <c r="A22" i="183"/>
  <c r="H20" i="183"/>
  <c r="AV19" i="183"/>
  <c r="H19" i="183"/>
  <c r="G19" i="183"/>
  <c r="F19" i="183"/>
  <c r="E19" i="183"/>
  <c r="D19" i="183"/>
  <c r="C19" i="183"/>
  <c r="B19" i="183"/>
  <c r="A19" i="183"/>
  <c r="H17" i="183"/>
  <c r="AV16" i="183"/>
  <c r="H16" i="183"/>
  <c r="G16" i="183"/>
  <c r="F16" i="183"/>
  <c r="E16" i="183"/>
  <c r="D16" i="183"/>
  <c r="C16" i="183"/>
  <c r="B16" i="183"/>
  <c r="A16" i="183"/>
  <c r="H14" i="183"/>
  <c r="AV13" i="183"/>
  <c r="H13" i="183"/>
  <c r="G13" i="183"/>
  <c r="F13" i="183"/>
  <c r="E13" i="183"/>
  <c r="D13" i="183"/>
  <c r="C13" i="183"/>
  <c r="B13" i="183"/>
  <c r="A13" i="183"/>
  <c r="H11" i="183"/>
  <c r="AV10" i="183"/>
  <c r="H10" i="183"/>
  <c r="G10" i="183"/>
  <c r="F10" i="183"/>
  <c r="E10" i="183"/>
  <c r="D10" i="183"/>
  <c r="C10" i="183"/>
  <c r="B10" i="183"/>
  <c r="A10" i="183"/>
  <c r="AU9" i="183"/>
  <c r="AT9" i="183"/>
  <c r="AS9" i="183"/>
  <c r="AR9" i="183"/>
  <c r="AQ9" i="183"/>
  <c r="AP9" i="183"/>
  <c r="AO9" i="183"/>
  <c r="AN9" i="183"/>
  <c r="AM9" i="183"/>
  <c r="AL9" i="183"/>
  <c r="AK9" i="183"/>
  <c r="AJ9" i="183"/>
  <c r="AI9" i="183"/>
  <c r="AH9" i="183"/>
  <c r="AG9" i="183"/>
  <c r="AF9" i="183"/>
  <c r="AE9" i="183"/>
  <c r="AD9" i="183"/>
  <c r="AC9" i="183"/>
  <c r="AB9" i="183"/>
  <c r="AA9" i="183"/>
  <c r="Z9" i="183"/>
  <c r="Y9" i="183"/>
  <c r="X9" i="183"/>
  <c r="W9" i="183"/>
  <c r="V9" i="183"/>
  <c r="U9" i="183"/>
  <c r="T9" i="183"/>
  <c r="S9" i="183"/>
  <c r="R9" i="183"/>
  <c r="Q9" i="183"/>
  <c r="P9" i="183"/>
  <c r="O9" i="183"/>
  <c r="N9" i="183"/>
  <c r="M9" i="183"/>
  <c r="L9" i="183"/>
  <c r="K9" i="183"/>
  <c r="J9" i="183"/>
  <c r="I9" i="183"/>
  <c r="H9" i="183"/>
  <c r="G9" i="183"/>
  <c r="F9" i="183"/>
  <c r="E9" i="183"/>
  <c r="D9" i="183"/>
  <c r="C9" i="183"/>
  <c r="B9" i="183"/>
  <c r="I7" i="183"/>
  <c r="E7" i="183"/>
  <c r="B7" i="183"/>
  <c r="B6" i="183"/>
  <c r="A6" i="183"/>
  <c r="AS2" i="183"/>
  <c r="A1" i="183"/>
  <c r="AU9" i="182"/>
  <c r="AT9" i="182"/>
  <c r="AS9" i="182"/>
  <c r="AR9" i="182"/>
  <c r="AQ9" i="182"/>
  <c r="AP9" i="182"/>
  <c r="AO9" i="182"/>
  <c r="AN9" i="182"/>
  <c r="AM9" i="182"/>
  <c r="AL9" i="182"/>
  <c r="AK9" i="182"/>
  <c r="AJ9" i="182"/>
  <c r="AI9" i="182"/>
  <c r="AH9" i="182"/>
  <c r="AG9" i="182"/>
  <c r="AF9" i="182"/>
  <c r="AE9" i="182"/>
  <c r="AD9" i="182"/>
  <c r="AC9" i="182"/>
  <c r="AB9" i="182"/>
  <c r="AA9" i="182"/>
  <c r="Z9" i="182"/>
  <c r="Y9" i="182"/>
  <c r="X9" i="182"/>
  <c r="W9" i="182"/>
  <c r="V9" i="182"/>
  <c r="U9" i="182"/>
  <c r="T9" i="182"/>
  <c r="S9" i="182"/>
  <c r="R9" i="182"/>
  <c r="Q9" i="182"/>
  <c r="P9" i="182"/>
  <c r="O9" i="182"/>
  <c r="N9" i="182"/>
  <c r="M9" i="182"/>
  <c r="L9" i="182"/>
  <c r="K9" i="182"/>
  <c r="J9" i="182"/>
  <c r="I9" i="182"/>
  <c r="H9" i="182"/>
  <c r="G9" i="182"/>
  <c r="F9" i="182"/>
  <c r="E9" i="182"/>
  <c r="D9" i="182"/>
  <c r="C9" i="182"/>
  <c r="B9" i="182"/>
  <c r="I7" i="182"/>
  <c r="E7" i="182"/>
  <c r="B7" i="182"/>
  <c r="B6" i="182"/>
  <c r="A6" i="182"/>
  <c r="AU2" i="182"/>
  <c r="A1" i="182"/>
  <c r="J9" i="144"/>
  <c r="K9" i="144"/>
  <c r="L9" i="144"/>
  <c r="M9" i="144"/>
  <c r="N9" i="144"/>
  <c r="O9" i="144"/>
  <c r="P9" i="144"/>
  <c r="Q9" i="144"/>
  <c r="R9" i="144"/>
  <c r="S9" i="144"/>
  <c r="T9" i="144"/>
  <c r="U9" i="144"/>
  <c r="V9" i="144"/>
  <c r="W9" i="144"/>
  <c r="X9" i="144"/>
  <c r="Y9" i="144"/>
  <c r="Z9" i="144"/>
  <c r="AA9" i="144"/>
  <c r="AB9" i="144"/>
  <c r="AC9" i="144"/>
  <c r="AD9" i="144"/>
  <c r="AE9" i="144"/>
  <c r="AF9" i="144"/>
  <c r="AG9" i="144"/>
  <c r="AH9" i="144"/>
  <c r="AI9" i="144"/>
  <c r="AJ9" i="144"/>
  <c r="AK9" i="144"/>
  <c r="AL9" i="144"/>
  <c r="AM9" i="144"/>
  <c r="AN9" i="144"/>
  <c r="AO9" i="144"/>
  <c r="AP9" i="144"/>
  <c r="AQ9" i="144"/>
  <c r="AR9" i="144"/>
  <c r="AS9" i="144"/>
  <c r="AT9" i="144"/>
  <c r="AU9" i="144"/>
  <c r="I9" i="144"/>
  <c r="J9" i="143"/>
  <c r="K9" i="143"/>
  <c r="L9" i="143"/>
  <c r="M9" i="143"/>
  <c r="N9" i="143"/>
  <c r="O9" i="143"/>
  <c r="P9" i="143"/>
  <c r="Q9" i="143"/>
  <c r="R9" i="143"/>
  <c r="S9" i="143"/>
  <c r="T9" i="143"/>
  <c r="U9" i="143"/>
  <c r="V9" i="143"/>
  <c r="W9" i="143"/>
  <c r="X9" i="143"/>
  <c r="Y9" i="143"/>
  <c r="Z9" i="143"/>
  <c r="AA9" i="143"/>
  <c r="AB9" i="143"/>
  <c r="AC9" i="143"/>
  <c r="AD9" i="143"/>
  <c r="AE9" i="143"/>
  <c r="AF9" i="143"/>
  <c r="AG9" i="143"/>
  <c r="AH9" i="143"/>
  <c r="AI9" i="143"/>
  <c r="AJ9" i="143"/>
  <c r="AK9" i="143"/>
  <c r="AL9" i="143"/>
  <c r="AM9" i="143"/>
  <c r="AN9" i="143"/>
  <c r="AO9" i="143"/>
  <c r="AP9" i="143"/>
  <c r="AQ9" i="143"/>
  <c r="AR9" i="143"/>
  <c r="AS9" i="143"/>
  <c r="AT9" i="143"/>
  <c r="AU9" i="143"/>
  <c r="I9" i="143"/>
  <c r="AU9" i="181"/>
  <c r="AT9" i="181"/>
  <c r="AS9" i="181"/>
  <c r="AR9" i="181"/>
  <c r="AQ9" i="181"/>
  <c r="AP9" i="181"/>
  <c r="AO9" i="181"/>
  <c r="AN9" i="181"/>
  <c r="AM9" i="181"/>
  <c r="AL9" i="181"/>
  <c r="AK9" i="181"/>
  <c r="AJ9" i="181"/>
  <c r="AI9" i="181"/>
  <c r="AH9" i="181"/>
  <c r="AG9" i="181"/>
  <c r="AF9" i="181"/>
  <c r="AE9" i="181"/>
  <c r="AD9" i="181"/>
  <c r="AC9" i="181"/>
  <c r="AB9" i="181"/>
  <c r="AA9" i="181"/>
  <c r="Z9" i="181"/>
  <c r="Y9" i="181"/>
  <c r="X9" i="181"/>
  <c r="W9" i="181"/>
  <c r="V9" i="181"/>
  <c r="U9" i="181"/>
  <c r="T9" i="181"/>
  <c r="S9" i="181"/>
  <c r="R9" i="181"/>
  <c r="Q9" i="181"/>
  <c r="P9" i="181"/>
  <c r="O9" i="181"/>
  <c r="N9" i="181"/>
  <c r="M9" i="181"/>
  <c r="L9" i="181"/>
  <c r="K9" i="181"/>
  <c r="J9" i="181"/>
  <c r="I9" i="181"/>
  <c r="H9" i="181"/>
  <c r="G9" i="181"/>
  <c r="F9" i="181"/>
  <c r="E9" i="181"/>
  <c r="D9" i="181"/>
  <c r="C9" i="181"/>
  <c r="B9" i="181"/>
  <c r="I7" i="181"/>
  <c r="E7" i="181"/>
  <c r="B7" i="181"/>
  <c r="B6" i="181"/>
  <c r="A6" i="181"/>
  <c r="AS2" i="181"/>
  <c r="A1" i="181"/>
  <c r="AU9" i="180"/>
  <c r="AT9" i="180"/>
  <c r="AS9" i="180"/>
  <c r="AR9" i="180"/>
  <c r="AQ9" i="180"/>
  <c r="AP9" i="180"/>
  <c r="AO9" i="180"/>
  <c r="AN9" i="180"/>
  <c r="AM9" i="180"/>
  <c r="AL9" i="180"/>
  <c r="AK9" i="180"/>
  <c r="AJ9" i="180"/>
  <c r="AI9" i="180"/>
  <c r="AH9" i="180"/>
  <c r="AG9" i="180"/>
  <c r="AF9" i="180"/>
  <c r="AE9" i="180"/>
  <c r="AD9" i="180"/>
  <c r="AC9" i="180"/>
  <c r="AB9" i="180"/>
  <c r="AA9" i="180"/>
  <c r="Z9" i="180"/>
  <c r="Y9" i="180"/>
  <c r="X9" i="180"/>
  <c r="W9" i="180"/>
  <c r="V9" i="180"/>
  <c r="U9" i="180"/>
  <c r="T9" i="180"/>
  <c r="S9" i="180"/>
  <c r="R9" i="180"/>
  <c r="Q9" i="180"/>
  <c r="P9" i="180"/>
  <c r="O9" i="180"/>
  <c r="N9" i="180"/>
  <c r="M9" i="180"/>
  <c r="L9" i="180"/>
  <c r="K9" i="180"/>
  <c r="J9" i="180"/>
  <c r="I9" i="180"/>
  <c r="H9" i="180"/>
  <c r="G9" i="180"/>
  <c r="F9" i="180"/>
  <c r="E9" i="180"/>
  <c r="D9" i="180"/>
  <c r="C9" i="180"/>
  <c r="B9" i="180"/>
  <c r="I7" i="180"/>
  <c r="E7" i="180"/>
  <c r="B7" i="180"/>
  <c r="B6" i="180"/>
  <c r="A6" i="180"/>
  <c r="AS2" i="180"/>
  <c r="A1" i="180"/>
  <c r="AU9" i="178"/>
  <c r="AT9" i="178"/>
  <c r="AS9" i="178"/>
  <c r="AR9" i="178"/>
  <c r="AQ9" i="178"/>
  <c r="AP9" i="178"/>
  <c r="AO9" i="178"/>
  <c r="AN9" i="178"/>
  <c r="AM9" i="178"/>
  <c r="AL9" i="178"/>
  <c r="AK9" i="178"/>
  <c r="AJ9" i="178"/>
  <c r="AI9" i="178"/>
  <c r="AH9" i="178"/>
  <c r="AG9" i="178"/>
  <c r="AF9" i="178"/>
  <c r="AE9" i="178"/>
  <c r="AD9" i="178"/>
  <c r="AC9" i="178"/>
  <c r="AB9" i="178"/>
  <c r="AA9" i="178"/>
  <c r="Z9" i="178"/>
  <c r="Y9" i="178"/>
  <c r="X9" i="178"/>
  <c r="W9" i="178"/>
  <c r="V9" i="178"/>
  <c r="U9" i="178"/>
  <c r="T9" i="178"/>
  <c r="S9" i="178"/>
  <c r="R9" i="178"/>
  <c r="Q9" i="178"/>
  <c r="P9" i="178"/>
  <c r="O9" i="178"/>
  <c r="N9" i="178"/>
  <c r="M9" i="178"/>
  <c r="L9" i="178"/>
  <c r="K9" i="178"/>
  <c r="J9" i="178"/>
  <c r="I9" i="178"/>
  <c r="H9" i="178"/>
  <c r="G9" i="178"/>
  <c r="F9" i="178"/>
  <c r="E9" i="178"/>
  <c r="D9" i="178"/>
  <c r="C9" i="178"/>
  <c r="B9" i="178"/>
  <c r="I7" i="178"/>
  <c r="E7" i="178"/>
  <c r="B7" i="178"/>
  <c r="B6" i="178"/>
  <c r="A6" i="178"/>
  <c r="AS2" i="178"/>
  <c r="A1" i="178"/>
  <c r="AU9" i="177"/>
  <c r="AT9" i="177"/>
  <c r="AS9" i="177"/>
  <c r="AR9" i="177"/>
  <c r="AQ9" i="177"/>
  <c r="AP9" i="177"/>
  <c r="AO9" i="177"/>
  <c r="AN9" i="177"/>
  <c r="AM9" i="177"/>
  <c r="AL9" i="177"/>
  <c r="AK9" i="177"/>
  <c r="AJ9" i="177"/>
  <c r="AI9" i="177"/>
  <c r="AH9" i="177"/>
  <c r="AG9" i="177"/>
  <c r="AF9" i="177"/>
  <c r="AE9" i="177"/>
  <c r="AD9" i="177"/>
  <c r="AC9" i="177"/>
  <c r="AB9" i="177"/>
  <c r="AA9" i="177"/>
  <c r="Z9" i="177"/>
  <c r="Y9" i="177"/>
  <c r="X9" i="177"/>
  <c r="W9" i="177"/>
  <c r="V9" i="177"/>
  <c r="U9" i="177"/>
  <c r="T9" i="177"/>
  <c r="S9" i="177"/>
  <c r="R9" i="177"/>
  <c r="Q9" i="177"/>
  <c r="P9" i="177"/>
  <c r="O9" i="177"/>
  <c r="N9" i="177"/>
  <c r="M9" i="177"/>
  <c r="L9" i="177"/>
  <c r="K9" i="177"/>
  <c r="J9" i="177"/>
  <c r="I9" i="177"/>
  <c r="H9" i="177"/>
  <c r="G9" i="177"/>
  <c r="F9" i="177"/>
  <c r="E9" i="177"/>
  <c r="D9" i="177"/>
  <c r="C9" i="177"/>
  <c r="B9" i="177"/>
  <c r="I7" i="177"/>
  <c r="E7" i="177"/>
  <c r="B7" i="177"/>
  <c r="B6" i="177"/>
  <c r="A6" i="177"/>
  <c r="AS2" i="177"/>
  <c r="A1" i="177"/>
  <c r="AU9" i="176"/>
  <c r="AT9" i="176"/>
  <c r="AS9" i="176"/>
  <c r="AR9" i="176"/>
  <c r="AQ9" i="176"/>
  <c r="AP9" i="176"/>
  <c r="AO9" i="176"/>
  <c r="AN9" i="176"/>
  <c r="AM9" i="176"/>
  <c r="AL9" i="176"/>
  <c r="AK9" i="176"/>
  <c r="AJ9" i="176"/>
  <c r="AI9" i="176"/>
  <c r="AH9" i="176"/>
  <c r="AG9" i="176"/>
  <c r="AF9" i="176"/>
  <c r="AE9" i="176"/>
  <c r="AD9" i="176"/>
  <c r="AC9" i="176"/>
  <c r="AB9" i="176"/>
  <c r="AA9" i="176"/>
  <c r="Z9" i="176"/>
  <c r="Y9" i="176"/>
  <c r="X9" i="176"/>
  <c r="W9" i="176"/>
  <c r="V9" i="176"/>
  <c r="U9" i="176"/>
  <c r="T9" i="176"/>
  <c r="S9" i="176"/>
  <c r="R9" i="176"/>
  <c r="Q9" i="176"/>
  <c r="P9" i="176"/>
  <c r="O9" i="176"/>
  <c r="N9" i="176"/>
  <c r="M9" i="176"/>
  <c r="L9" i="176"/>
  <c r="K9" i="176"/>
  <c r="J9" i="176"/>
  <c r="I9" i="176"/>
  <c r="H9" i="176"/>
  <c r="G9" i="176"/>
  <c r="F9" i="176"/>
  <c r="E9" i="176"/>
  <c r="D9" i="176"/>
  <c r="C9" i="176"/>
  <c r="B9" i="176"/>
  <c r="I7" i="176"/>
  <c r="E7" i="176"/>
  <c r="B7" i="176"/>
  <c r="B6" i="176"/>
  <c r="A6" i="176"/>
  <c r="AS2" i="176"/>
  <c r="A1" i="176"/>
  <c r="H26" i="174"/>
  <c r="AV25" i="174"/>
  <c r="H25" i="174"/>
  <c r="G25" i="174"/>
  <c r="F25" i="174"/>
  <c r="E25" i="174"/>
  <c r="D25" i="174"/>
  <c r="C25" i="174"/>
  <c r="B25" i="174"/>
  <c r="A25" i="174"/>
  <c r="H23" i="174"/>
  <c r="AV22" i="174"/>
  <c r="H22" i="174"/>
  <c r="G22" i="174"/>
  <c r="F22" i="174"/>
  <c r="E22" i="174"/>
  <c r="D22" i="174"/>
  <c r="C22" i="174"/>
  <c r="B22" i="174"/>
  <c r="A22" i="174"/>
  <c r="H20" i="174"/>
  <c r="AV19" i="174"/>
  <c r="H19" i="174"/>
  <c r="G19" i="174"/>
  <c r="F19" i="174"/>
  <c r="E19" i="174"/>
  <c r="D19" i="174"/>
  <c r="C19" i="174"/>
  <c r="B19" i="174"/>
  <c r="A19" i="174"/>
  <c r="H17" i="174"/>
  <c r="AV16" i="174"/>
  <c r="H16" i="174"/>
  <c r="G16" i="174"/>
  <c r="F16" i="174"/>
  <c r="E16" i="174"/>
  <c r="D16" i="174"/>
  <c r="C16" i="174"/>
  <c r="B16" i="174"/>
  <c r="A16" i="174"/>
  <c r="H14" i="174"/>
  <c r="AV13" i="174"/>
  <c r="H13" i="174"/>
  <c r="G13" i="174"/>
  <c r="F13" i="174"/>
  <c r="E13" i="174"/>
  <c r="D13" i="174"/>
  <c r="C13" i="174"/>
  <c r="B13" i="174"/>
  <c r="A13" i="174"/>
  <c r="H11" i="174"/>
  <c r="AV10" i="174"/>
  <c r="H10" i="174"/>
  <c r="G10" i="174"/>
  <c r="F10" i="174"/>
  <c r="E10" i="174"/>
  <c r="D10" i="174"/>
  <c r="C10" i="174"/>
  <c r="B10" i="174"/>
  <c r="A10" i="174"/>
  <c r="AU9" i="174"/>
  <c r="AT9" i="174"/>
  <c r="AS9" i="174"/>
  <c r="AR9" i="174"/>
  <c r="AQ9" i="174"/>
  <c r="AP9" i="174"/>
  <c r="AO9" i="174"/>
  <c r="AN9" i="174"/>
  <c r="AM9" i="174"/>
  <c r="AL9" i="174"/>
  <c r="AK9" i="174"/>
  <c r="AJ9" i="174"/>
  <c r="AI9" i="174"/>
  <c r="AH9" i="174"/>
  <c r="AG9" i="174"/>
  <c r="AF9" i="174"/>
  <c r="AE9" i="174"/>
  <c r="AD9" i="174"/>
  <c r="AC9" i="174"/>
  <c r="AB9" i="174"/>
  <c r="AA9" i="174"/>
  <c r="Z9" i="174"/>
  <c r="Y9" i="174"/>
  <c r="X9" i="174"/>
  <c r="W9" i="174"/>
  <c r="V9" i="174"/>
  <c r="U9" i="174"/>
  <c r="T9" i="174"/>
  <c r="S9" i="174"/>
  <c r="R9" i="174"/>
  <c r="Q9" i="174"/>
  <c r="P9" i="174"/>
  <c r="O9" i="174"/>
  <c r="N9" i="174"/>
  <c r="M9" i="174"/>
  <c r="L9" i="174"/>
  <c r="K9" i="174"/>
  <c r="J9" i="174"/>
  <c r="I9" i="174"/>
  <c r="H9" i="174"/>
  <c r="G9" i="174"/>
  <c r="F9" i="174"/>
  <c r="E9" i="174"/>
  <c r="D9" i="174"/>
  <c r="C9" i="174"/>
  <c r="B9" i="174"/>
  <c r="I7" i="174"/>
  <c r="E7" i="174"/>
  <c r="B7" i="174"/>
  <c r="B6" i="174"/>
  <c r="A6" i="174"/>
  <c r="AS2" i="174"/>
  <c r="A1" i="174"/>
  <c r="H26" i="173"/>
  <c r="AV25" i="173"/>
  <c r="H25" i="173"/>
  <c r="G25" i="173"/>
  <c r="F25" i="173"/>
  <c r="E25" i="173"/>
  <c r="D25" i="173"/>
  <c r="C25" i="173"/>
  <c r="B25" i="173"/>
  <c r="A25" i="173"/>
  <c r="H23" i="173"/>
  <c r="AV22" i="173"/>
  <c r="H22" i="173"/>
  <c r="G22" i="173"/>
  <c r="F22" i="173"/>
  <c r="E22" i="173"/>
  <c r="D22" i="173"/>
  <c r="C22" i="173"/>
  <c r="B22" i="173"/>
  <c r="A22" i="173"/>
  <c r="H20" i="173"/>
  <c r="AV19" i="173"/>
  <c r="H19" i="173"/>
  <c r="G19" i="173"/>
  <c r="F19" i="173"/>
  <c r="E19" i="173"/>
  <c r="D19" i="173"/>
  <c r="C19" i="173"/>
  <c r="B19" i="173"/>
  <c r="A19" i="173"/>
  <c r="H17" i="173"/>
  <c r="AV16" i="173"/>
  <c r="H16" i="173"/>
  <c r="G16" i="173"/>
  <c r="F16" i="173"/>
  <c r="E16" i="173"/>
  <c r="D16" i="173"/>
  <c r="C16" i="173"/>
  <c r="B16" i="173"/>
  <c r="A16" i="173"/>
  <c r="H14" i="173"/>
  <c r="AV13" i="173"/>
  <c r="H13" i="173"/>
  <c r="G13" i="173"/>
  <c r="F13" i="173"/>
  <c r="E13" i="173"/>
  <c r="D13" i="173"/>
  <c r="C13" i="173"/>
  <c r="B13" i="173"/>
  <c r="A13" i="173"/>
  <c r="H11" i="173"/>
  <c r="AV10" i="173"/>
  <c r="H10" i="173"/>
  <c r="G10" i="173"/>
  <c r="F10" i="173"/>
  <c r="E10" i="173"/>
  <c r="D10" i="173"/>
  <c r="C10" i="173"/>
  <c r="B10" i="173"/>
  <c r="A10" i="173"/>
  <c r="AU9" i="173"/>
  <c r="AT9" i="173"/>
  <c r="AS9" i="173"/>
  <c r="AR9" i="173"/>
  <c r="AQ9" i="173"/>
  <c r="AP9" i="173"/>
  <c r="AO9" i="173"/>
  <c r="AN9" i="173"/>
  <c r="AM9" i="173"/>
  <c r="AL9" i="173"/>
  <c r="AK9" i="173"/>
  <c r="AJ9" i="173"/>
  <c r="AI9" i="173"/>
  <c r="AH9" i="173"/>
  <c r="AG9" i="173"/>
  <c r="AF9" i="173"/>
  <c r="AE9" i="173"/>
  <c r="AD9" i="173"/>
  <c r="AC9" i="173"/>
  <c r="AB9" i="173"/>
  <c r="AA9" i="173"/>
  <c r="Z9" i="173"/>
  <c r="Y9" i="173"/>
  <c r="X9" i="173"/>
  <c r="W9" i="173"/>
  <c r="V9" i="173"/>
  <c r="U9" i="173"/>
  <c r="T9" i="173"/>
  <c r="S9" i="173"/>
  <c r="R9" i="173"/>
  <c r="Q9" i="173"/>
  <c r="P9" i="173"/>
  <c r="O9" i="173"/>
  <c r="N9" i="173"/>
  <c r="M9" i="173"/>
  <c r="L9" i="173"/>
  <c r="K9" i="173"/>
  <c r="J9" i="173"/>
  <c r="I9" i="173"/>
  <c r="H9" i="173"/>
  <c r="G9" i="173"/>
  <c r="F9" i="173"/>
  <c r="E9" i="173"/>
  <c r="D9" i="173"/>
  <c r="C9" i="173"/>
  <c r="B9" i="173"/>
  <c r="I7" i="173"/>
  <c r="E7" i="173"/>
  <c r="B7" i="173"/>
  <c r="B6" i="173"/>
  <c r="A6" i="173"/>
  <c r="AS2" i="173"/>
  <c r="A1" i="173"/>
  <c r="AU9" i="171"/>
  <c r="AT9" i="171"/>
  <c r="AS9" i="171"/>
  <c r="AR9" i="171"/>
  <c r="AQ9" i="171"/>
  <c r="AP9" i="171"/>
  <c r="AO9" i="171"/>
  <c r="AN9" i="171"/>
  <c r="AM9" i="171"/>
  <c r="AL9" i="171"/>
  <c r="AK9" i="171"/>
  <c r="AJ9" i="171"/>
  <c r="AI9" i="171"/>
  <c r="AH9" i="171"/>
  <c r="AG9" i="171"/>
  <c r="AF9" i="171"/>
  <c r="AE9" i="171"/>
  <c r="AD9" i="171"/>
  <c r="AC9" i="171"/>
  <c r="AB9" i="171"/>
  <c r="AA9" i="171"/>
  <c r="Z9" i="171"/>
  <c r="Y9" i="171"/>
  <c r="X9" i="171"/>
  <c r="W9" i="171"/>
  <c r="V9" i="171"/>
  <c r="U9" i="171"/>
  <c r="T9" i="171"/>
  <c r="S9" i="171"/>
  <c r="R9" i="171"/>
  <c r="Q9" i="171"/>
  <c r="P9" i="171"/>
  <c r="O9" i="171"/>
  <c r="N9" i="171"/>
  <c r="M9" i="171"/>
  <c r="L9" i="171"/>
  <c r="K9" i="171"/>
  <c r="J9" i="171"/>
  <c r="I9" i="171"/>
  <c r="H9" i="171"/>
  <c r="G9" i="171"/>
  <c r="F9" i="171"/>
  <c r="E9" i="171"/>
  <c r="D9" i="171"/>
  <c r="C9" i="171"/>
  <c r="B9" i="171"/>
  <c r="I7" i="171"/>
  <c r="E7" i="171"/>
  <c r="B7" i="171"/>
  <c r="B6" i="171"/>
  <c r="A6" i="171"/>
  <c r="AS2" i="171"/>
  <c r="A1" i="171"/>
  <c r="AU9" i="170"/>
  <c r="AT9" i="170"/>
  <c r="AS9" i="170"/>
  <c r="AR9" i="170"/>
  <c r="AQ9" i="170"/>
  <c r="AP9" i="170"/>
  <c r="AO9" i="170"/>
  <c r="AN9" i="170"/>
  <c r="AM9" i="170"/>
  <c r="AL9" i="170"/>
  <c r="AK9" i="170"/>
  <c r="AJ9" i="170"/>
  <c r="AI9" i="170"/>
  <c r="AH9" i="170"/>
  <c r="AG9" i="170"/>
  <c r="AF9" i="170"/>
  <c r="AE9" i="170"/>
  <c r="AD9" i="170"/>
  <c r="AC9" i="170"/>
  <c r="AB9" i="170"/>
  <c r="AA9" i="170"/>
  <c r="Z9" i="170"/>
  <c r="Y9" i="170"/>
  <c r="X9" i="170"/>
  <c r="W9" i="170"/>
  <c r="V9" i="170"/>
  <c r="U9" i="170"/>
  <c r="T9" i="170"/>
  <c r="S9" i="170"/>
  <c r="R9" i="170"/>
  <c r="Q9" i="170"/>
  <c r="P9" i="170"/>
  <c r="O9" i="170"/>
  <c r="N9" i="170"/>
  <c r="M9" i="170"/>
  <c r="L9" i="170"/>
  <c r="K9" i="170"/>
  <c r="J9" i="170"/>
  <c r="I9" i="170"/>
  <c r="H9" i="170"/>
  <c r="G9" i="170"/>
  <c r="F9" i="170"/>
  <c r="E9" i="170"/>
  <c r="D9" i="170"/>
  <c r="C9" i="170"/>
  <c r="B9" i="170"/>
  <c r="I7" i="170"/>
  <c r="E7" i="170"/>
  <c r="B7" i="170"/>
  <c r="B6" i="170"/>
  <c r="A6" i="170"/>
  <c r="AS2" i="170"/>
  <c r="A1" i="170"/>
  <c r="AU9" i="169"/>
  <c r="AT9" i="169"/>
  <c r="AS9" i="169"/>
  <c r="AR9" i="169"/>
  <c r="AQ9" i="169"/>
  <c r="AP9" i="169"/>
  <c r="AO9" i="169"/>
  <c r="AN9" i="169"/>
  <c r="AM9" i="169"/>
  <c r="AL9" i="169"/>
  <c r="AK9" i="169"/>
  <c r="AJ9" i="169"/>
  <c r="AI9" i="169"/>
  <c r="AH9" i="169"/>
  <c r="AG9" i="169"/>
  <c r="AF9" i="169"/>
  <c r="AE9" i="169"/>
  <c r="AD9" i="169"/>
  <c r="AC9" i="169"/>
  <c r="AB9" i="169"/>
  <c r="AA9" i="169"/>
  <c r="Z9" i="169"/>
  <c r="Y9" i="169"/>
  <c r="X9" i="169"/>
  <c r="W9" i="169"/>
  <c r="V9" i="169"/>
  <c r="U9" i="169"/>
  <c r="T9" i="169"/>
  <c r="S9" i="169"/>
  <c r="R9" i="169"/>
  <c r="Q9" i="169"/>
  <c r="P9" i="169"/>
  <c r="O9" i="169"/>
  <c r="N9" i="169"/>
  <c r="M9" i="169"/>
  <c r="L9" i="169"/>
  <c r="K9" i="169"/>
  <c r="J9" i="169"/>
  <c r="I9" i="169"/>
  <c r="H9" i="169"/>
  <c r="G9" i="169"/>
  <c r="F9" i="169"/>
  <c r="E9" i="169"/>
  <c r="D9" i="169"/>
  <c r="C9" i="169"/>
  <c r="B9" i="169"/>
  <c r="I7" i="169"/>
  <c r="E7" i="169"/>
  <c r="B7" i="169"/>
  <c r="B6" i="169"/>
  <c r="A6" i="169"/>
  <c r="AS2" i="169"/>
  <c r="A1" i="169"/>
  <c r="H26" i="166"/>
  <c r="AV25" i="166"/>
  <c r="H25" i="166"/>
  <c r="G25" i="166"/>
  <c r="F25" i="166"/>
  <c r="E25" i="166"/>
  <c r="D25" i="166"/>
  <c r="C25" i="166"/>
  <c r="B25" i="166"/>
  <c r="A25" i="166"/>
  <c r="H23" i="166"/>
  <c r="AV22" i="166"/>
  <c r="H22" i="166"/>
  <c r="G22" i="166"/>
  <c r="F22" i="166"/>
  <c r="E22" i="166"/>
  <c r="D22" i="166"/>
  <c r="C22" i="166"/>
  <c r="B22" i="166"/>
  <c r="A22" i="166"/>
  <c r="H20" i="166"/>
  <c r="AV19" i="166"/>
  <c r="H19" i="166"/>
  <c r="G19" i="166"/>
  <c r="F19" i="166"/>
  <c r="E19" i="166"/>
  <c r="D19" i="166"/>
  <c r="C19" i="166"/>
  <c r="B19" i="166"/>
  <c r="A19" i="166"/>
  <c r="H17" i="166"/>
  <c r="AV16" i="166"/>
  <c r="H16" i="166"/>
  <c r="G16" i="166"/>
  <c r="F16" i="166"/>
  <c r="E16" i="166"/>
  <c r="D16" i="166"/>
  <c r="C16" i="166"/>
  <c r="B16" i="166"/>
  <c r="A16" i="166"/>
  <c r="H14" i="166"/>
  <c r="AV13" i="166"/>
  <c r="H13" i="166"/>
  <c r="G13" i="166"/>
  <c r="F13" i="166"/>
  <c r="E13" i="166"/>
  <c r="D13" i="166"/>
  <c r="C13" i="166"/>
  <c r="B13" i="166"/>
  <c r="A13" i="166"/>
  <c r="H11" i="166"/>
  <c r="AV10" i="166"/>
  <c r="H10" i="166"/>
  <c r="G10" i="166"/>
  <c r="F10" i="166"/>
  <c r="E10" i="166"/>
  <c r="D10" i="166"/>
  <c r="C10" i="166"/>
  <c r="B10" i="166"/>
  <c r="A10" i="166"/>
  <c r="AU9" i="166"/>
  <c r="AT9" i="166"/>
  <c r="AS9" i="166"/>
  <c r="AR9" i="166"/>
  <c r="AQ9" i="166"/>
  <c r="AP9" i="166"/>
  <c r="AO9" i="166"/>
  <c r="AN9" i="166"/>
  <c r="AM9" i="166"/>
  <c r="AL9" i="166"/>
  <c r="AK9" i="166"/>
  <c r="AJ9" i="166"/>
  <c r="AI9" i="166"/>
  <c r="AH9" i="166"/>
  <c r="AG9" i="166"/>
  <c r="AF9" i="166"/>
  <c r="AE9" i="166"/>
  <c r="AD9" i="166"/>
  <c r="AC9" i="166"/>
  <c r="AB9" i="166"/>
  <c r="AA9" i="166"/>
  <c r="Z9" i="166"/>
  <c r="Y9" i="166"/>
  <c r="X9" i="166"/>
  <c r="W9" i="166"/>
  <c r="V9" i="166"/>
  <c r="U9" i="166"/>
  <c r="T9" i="166"/>
  <c r="S9" i="166"/>
  <c r="R9" i="166"/>
  <c r="Q9" i="166"/>
  <c r="P9" i="166"/>
  <c r="O9" i="166"/>
  <c r="N9" i="166"/>
  <c r="M9" i="166"/>
  <c r="L9" i="166"/>
  <c r="K9" i="166"/>
  <c r="J9" i="166"/>
  <c r="I9" i="166"/>
  <c r="H9" i="166"/>
  <c r="G9" i="166"/>
  <c r="F9" i="166"/>
  <c r="E9" i="166"/>
  <c r="D9" i="166"/>
  <c r="C9" i="166"/>
  <c r="B9" i="166"/>
  <c r="I7" i="166"/>
  <c r="E7" i="166"/>
  <c r="B7" i="166"/>
  <c r="B6" i="166"/>
  <c r="A6" i="166"/>
  <c r="AS2" i="166"/>
  <c r="A1" i="166"/>
  <c r="H26" i="165"/>
  <c r="AV25" i="165"/>
  <c r="H25" i="165"/>
  <c r="G25" i="165"/>
  <c r="F25" i="165"/>
  <c r="E25" i="165"/>
  <c r="D25" i="165"/>
  <c r="C25" i="165"/>
  <c r="B25" i="165"/>
  <c r="A25" i="165"/>
  <c r="H23" i="165"/>
  <c r="AV22" i="165"/>
  <c r="H22" i="165"/>
  <c r="G22" i="165"/>
  <c r="F22" i="165"/>
  <c r="E22" i="165"/>
  <c r="D22" i="165"/>
  <c r="C22" i="165"/>
  <c r="B22" i="165"/>
  <c r="A22" i="165"/>
  <c r="H20" i="165"/>
  <c r="AV19" i="165"/>
  <c r="H19" i="165"/>
  <c r="G19" i="165"/>
  <c r="F19" i="165"/>
  <c r="E19" i="165"/>
  <c r="D19" i="165"/>
  <c r="C19" i="165"/>
  <c r="B19" i="165"/>
  <c r="A19" i="165"/>
  <c r="H17" i="165"/>
  <c r="AV16" i="165"/>
  <c r="H16" i="165"/>
  <c r="G16" i="165"/>
  <c r="F16" i="165"/>
  <c r="E16" i="165"/>
  <c r="D16" i="165"/>
  <c r="C16" i="165"/>
  <c r="B16" i="165"/>
  <c r="A16" i="165"/>
  <c r="H14" i="165"/>
  <c r="AV13" i="165"/>
  <c r="H13" i="165"/>
  <c r="G13" i="165"/>
  <c r="F13" i="165"/>
  <c r="E13" i="165"/>
  <c r="D13" i="165"/>
  <c r="C13" i="165"/>
  <c r="B13" i="165"/>
  <c r="A13" i="165"/>
  <c r="H11" i="165"/>
  <c r="AV10" i="165"/>
  <c r="H10" i="165"/>
  <c r="G10" i="165"/>
  <c r="F10" i="165"/>
  <c r="E10" i="165"/>
  <c r="D10" i="165"/>
  <c r="C10" i="165"/>
  <c r="B10" i="165"/>
  <c r="A10" i="165"/>
  <c r="AU9" i="165"/>
  <c r="AT9" i="165"/>
  <c r="AS9" i="165"/>
  <c r="AR9" i="165"/>
  <c r="AQ9" i="165"/>
  <c r="AP9" i="165"/>
  <c r="AO9" i="165"/>
  <c r="AN9" i="165"/>
  <c r="AM9" i="165"/>
  <c r="AL9" i="165"/>
  <c r="AK9" i="165"/>
  <c r="AJ9" i="165"/>
  <c r="AI9" i="165"/>
  <c r="AH9" i="165"/>
  <c r="AG9" i="165"/>
  <c r="AF9" i="165"/>
  <c r="AE9" i="165"/>
  <c r="AD9" i="165"/>
  <c r="AC9" i="165"/>
  <c r="AB9" i="165"/>
  <c r="AA9" i="165"/>
  <c r="Z9" i="165"/>
  <c r="Y9" i="165"/>
  <c r="X9" i="165"/>
  <c r="W9" i="165"/>
  <c r="V9" i="165"/>
  <c r="U9" i="165"/>
  <c r="T9" i="165"/>
  <c r="S9" i="165"/>
  <c r="R9" i="165"/>
  <c r="Q9" i="165"/>
  <c r="P9" i="165"/>
  <c r="O9" i="165"/>
  <c r="N9" i="165"/>
  <c r="M9" i="165"/>
  <c r="L9" i="165"/>
  <c r="K9" i="165"/>
  <c r="J9" i="165"/>
  <c r="I9" i="165"/>
  <c r="H9" i="165"/>
  <c r="G9" i="165"/>
  <c r="F9" i="165"/>
  <c r="E9" i="165"/>
  <c r="D9" i="165"/>
  <c r="C9" i="165"/>
  <c r="B9" i="165"/>
  <c r="I7" i="165"/>
  <c r="E7" i="165"/>
  <c r="B7" i="165"/>
  <c r="B6" i="165"/>
  <c r="A6" i="165"/>
  <c r="AS2" i="165"/>
  <c r="A1" i="165"/>
  <c r="AU9" i="164"/>
  <c r="AT9" i="164"/>
  <c r="AS9" i="164"/>
  <c r="AR9" i="164"/>
  <c r="AQ9" i="164"/>
  <c r="AP9" i="164"/>
  <c r="AO9" i="164"/>
  <c r="AN9" i="164"/>
  <c r="AM9" i="164"/>
  <c r="AL9" i="164"/>
  <c r="AK9" i="164"/>
  <c r="AJ9" i="164"/>
  <c r="AI9" i="164"/>
  <c r="AH9" i="164"/>
  <c r="AG9" i="164"/>
  <c r="AF9" i="164"/>
  <c r="AE9" i="164"/>
  <c r="AD9" i="164"/>
  <c r="AC9" i="164"/>
  <c r="AB9" i="164"/>
  <c r="AA9" i="164"/>
  <c r="Z9" i="164"/>
  <c r="Y9" i="164"/>
  <c r="X9" i="164"/>
  <c r="W9" i="164"/>
  <c r="V9" i="164"/>
  <c r="U9" i="164"/>
  <c r="T9" i="164"/>
  <c r="S9" i="164"/>
  <c r="R9" i="164"/>
  <c r="Q9" i="164"/>
  <c r="P9" i="164"/>
  <c r="O9" i="164"/>
  <c r="N9" i="164"/>
  <c r="M9" i="164"/>
  <c r="L9" i="164"/>
  <c r="K9" i="164"/>
  <c r="J9" i="164"/>
  <c r="I9" i="164"/>
  <c r="H9" i="164"/>
  <c r="G9" i="164"/>
  <c r="F9" i="164"/>
  <c r="E9" i="164"/>
  <c r="D9" i="164"/>
  <c r="C9" i="164"/>
  <c r="B9" i="164"/>
  <c r="I7" i="164"/>
  <c r="E7" i="164"/>
  <c r="B7" i="164"/>
  <c r="B6" i="164"/>
  <c r="A6" i="164"/>
  <c r="AS2" i="164"/>
  <c r="A1" i="164"/>
  <c r="AU9" i="163"/>
  <c r="AT9" i="163"/>
  <c r="AS9" i="163"/>
  <c r="AR9" i="163"/>
  <c r="AQ9" i="163"/>
  <c r="AP9" i="163"/>
  <c r="AO9" i="163"/>
  <c r="AN9" i="163"/>
  <c r="AM9" i="163"/>
  <c r="AL9" i="163"/>
  <c r="AK9" i="163"/>
  <c r="AJ9" i="163"/>
  <c r="AI9" i="163"/>
  <c r="AH9" i="163"/>
  <c r="AG9" i="163"/>
  <c r="AF9" i="163"/>
  <c r="AE9" i="163"/>
  <c r="AD9" i="163"/>
  <c r="AC9" i="163"/>
  <c r="AB9" i="163"/>
  <c r="AA9" i="163"/>
  <c r="Z9" i="163"/>
  <c r="Y9" i="163"/>
  <c r="X9" i="163"/>
  <c r="W9" i="163"/>
  <c r="V9" i="163"/>
  <c r="U9" i="163"/>
  <c r="T9" i="163"/>
  <c r="S9" i="163"/>
  <c r="R9" i="163"/>
  <c r="Q9" i="163"/>
  <c r="P9" i="163"/>
  <c r="O9" i="163"/>
  <c r="N9" i="163"/>
  <c r="M9" i="163"/>
  <c r="L9" i="163"/>
  <c r="K9" i="163"/>
  <c r="J9" i="163"/>
  <c r="I9" i="163"/>
  <c r="H9" i="163"/>
  <c r="G9" i="163"/>
  <c r="F9" i="163"/>
  <c r="E9" i="163"/>
  <c r="D9" i="163"/>
  <c r="C9" i="163"/>
  <c r="B9" i="163"/>
  <c r="I7" i="163"/>
  <c r="E7" i="163"/>
  <c r="B7" i="163"/>
  <c r="B6" i="163"/>
  <c r="A6" i="163"/>
  <c r="AS2" i="163"/>
  <c r="A1" i="163"/>
  <c r="AU9" i="162"/>
  <c r="AT9" i="162"/>
  <c r="AS9" i="162"/>
  <c r="AR9" i="162"/>
  <c r="AQ9" i="162"/>
  <c r="AP9" i="162"/>
  <c r="AO9" i="162"/>
  <c r="AN9" i="162"/>
  <c r="AM9" i="162"/>
  <c r="AL9" i="162"/>
  <c r="AK9" i="162"/>
  <c r="AJ9" i="162"/>
  <c r="AI9" i="162"/>
  <c r="AH9" i="162"/>
  <c r="AG9" i="162"/>
  <c r="AF9" i="162"/>
  <c r="AE9" i="162"/>
  <c r="AD9" i="162"/>
  <c r="AC9" i="162"/>
  <c r="AB9" i="162"/>
  <c r="AA9" i="162"/>
  <c r="Z9" i="162"/>
  <c r="Y9" i="162"/>
  <c r="X9" i="162"/>
  <c r="W9" i="162"/>
  <c r="V9" i="162"/>
  <c r="U9" i="162"/>
  <c r="T9" i="162"/>
  <c r="S9" i="162"/>
  <c r="R9" i="162"/>
  <c r="Q9" i="162"/>
  <c r="P9" i="162"/>
  <c r="O9" i="162"/>
  <c r="N9" i="162"/>
  <c r="M9" i="162"/>
  <c r="L9" i="162"/>
  <c r="K9" i="162"/>
  <c r="J9" i="162"/>
  <c r="I9" i="162"/>
  <c r="H9" i="162"/>
  <c r="G9" i="162"/>
  <c r="F9" i="162"/>
  <c r="E9" i="162"/>
  <c r="D9" i="162"/>
  <c r="C9" i="162"/>
  <c r="B9" i="162"/>
  <c r="I7" i="162"/>
  <c r="E7" i="162"/>
  <c r="B7" i="162"/>
  <c r="B6" i="162"/>
  <c r="A6" i="162"/>
  <c r="AS2" i="162"/>
  <c r="A1" i="162"/>
  <c r="AU9" i="161"/>
  <c r="AT9" i="161"/>
  <c r="AS9" i="161"/>
  <c r="AR9" i="161"/>
  <c r="AQ9" i="161"/>
  <c r="AP9" i="161"/>
  <c r="AO9" i="161"/>
  <c r="AN9" i="161"/>
  <c r="AM9" i="161"/>
  <c r="AL9" i="161"/>
  <c r="AK9" i="161"/>
  <c r="AJ9" i="161"/>
  <c r="AI9" i="161"/>
  <c r="AH9" i="161"/>
  <c r="AG9" i="161"/>
  <c r="AF9" i="161"/>
  <c r="AE9" i="161"/>
  <c r="AD9" i="161"/>
  <c r="AC9" i="161"/>
  <c r="AB9" i="161"/>
  <c r="AA9" i="161"/>
  <c r="Z9" i="161"/>
  <c r="Y9" i="161"/>
  <c r="X9" i="161"/>
  <c r="W9" i="161"/>
  <c r="V9" i="161"/>
  <c r="U9" i="161"/>
  <c r="T9" i="161"/>
  <c r="S9" i="161"/>
  <c r="R9" i="161"/>
  <c r="Q9" i="161"/>
  <c r="P9" i="161"/>
  <c r="O9" i="161"/>
  <c r="N9" i="161"/>
  <c r="M9" i="161"/>
  <c r="L9" i="161"/>
  <c r="K9" i="161"/>
  <c r="J9" i="161"/>
  <c r="I9" i="161"/>
  <c r="H9" i="161"/>
  <c r="G9" i="161"/>
  <c r="F9" i="161"/>
  <c r="E9" i="161"/>
  <c r="D9" i="161"/>
  <c r="C9" i="161"/>
  <c r="B9" i="161"/>
  <c r="I7" i="161"/>
  <c r="E7" i="161"/>
  <c r="B7" i="161"/>
  <c r="B6" i="161"/>
  <c r="A6" i="161"/>
  <c r="AS2" i="161"/>
  <c r="A1" i="161"/>
  <c r="AU9" i="160"/>
  <c r="AT9" i="160"/>
  <c r="AS9" i="160"/>
  <c r="AR9" i="160"/>
  <c r="AQ9" i="160"/>
  <c r="AP9" i="160"/>
  <c r="AO9" i="160"/>
  <c r="AN9" i="160"/>
  <c r="AM9" i="160"/>
  <c r="AL9" i="160"/>
  <c r="AK9" i="160"/>
  <c r="AJ9" i="160"/>
  <c r="AI9" i="160"/>
  <c r="AH9" i="160"/>
  <c r="AG9" i="160"/>
  <c r="AF9" i="160"/>
  <c r="AE9" i="160"/>
  <c r="AD9" i="160"/>
  <c r="AC9" i="160"/>
  <c r="AB9" i="160"/>
  <c r="AA9" i="160"/>
  <c r="Z9" i="160"/>
  <c r="Y9" i="160"/>
  <c r="X9" i="160"/>
  <c r="W9" i="160"/>
  <c r="V9" i="160"/>
  <c r="U9" i="160"/>
  <c r="T9" i="160"/>
  <c r="S9" i="160"/>
  <c r="R9" i="160"/>
  <c r="Q9" i="160"/>
  <c r="P9" i="160"/>
  <c r="O9" i="160"/>
  <c r="N9" i="160"/>
  <c r="M9" i="160"/>
  <c r="L9" i="160"/>
  <c r="K9" i="160"/>
  <c r="J9" i="160"/>
  <c r="I9" i="160"/>
  <c r="H9" i="160"/>
  <c r="G9" i="160"/>
  <c r="F9" i="160"/>
  <c r="E9" i="160"/>
  <c r="D9" i="160"/>
  <c r="C9" i="160"/>
  <c r="B9" i="160"/>
  <c r="I7" i="160"/>
  <c r="E7" i="160"/>
  <c r="B7" i="160"/>
  <c r="B6" i="160"/>
  <c r="A6" i="160"/>
  <c r="AS2" i="160"/>
  <c r="A1" i="160"/>
  <c r="AU9" i="159"/>
  <c r="AT9" i="159"/>
  <c r="AS9" i="159"/>
  <c r="AR9" i="159"/>
  <c r="AQ9" i="159"/>
  <c r="AP9" i="159"/>
  <c r="AO9" i="159"/>
  <c r="AN9" i="159"/>
  <c r="AM9" i="159"/>
  <c r="AL9" i="159"/>
  <c r="AK9" i="159"/>
  <c r="AJ9" i="159"/>
  <c r="AI9" i="159"/>
  <c r="AH9" i="159"/>
  <c r="AG9" i="159"/>
  <c r="AF9" i="159"/>
  <c r="AE9" i="159"/>
  <c r="AD9" i="159"/>
  <c r="AC9" i="159"/>
  <c r="AB9" i="159"/>
  <c r="AA9" i="159"/>
  <c r="Z9" i="159"/>
  <c r="Y9" i="159"/>
  <c r="X9" i="159"/>
  <c r="W9" i="159"/>
  <c r="V9" i="159"/>
  <c r="U9" i="159"/>
  <c r="T9" i="159"/>
  <c r="S9" i="159"/>
  <c r="R9" i="159"/>
  <c r="Q9" i="159"/>
  <c r="P9" i="159"/>
  <c r="O9" i="159"/>
  <c r="N9" i="159"/>
  <c r="M9" i="159"/>
  <c r="L9" i="159"/>
  <c r="K9" i="159"/>
  <c r="J9" i="159"/>
  <c r="I9" i="159"/>
  <c r="H9" i="159"/>
  <c r="G9" i="159"/>
  <c r="F9" i="159"/>
  <c r="E9" i="159"/>
  <c r="D9" i="159"/>
  <c r="C9" i="159"/>
  <c r="B9" i="159"/>
  <c r="I7" i="159"/>
  <c r="E7" i="159"/>
  <c r="B7" i="159"/>
  <c r="B6" i="159"/>
  <c r="A6" i="159"/>
  <c r="AS2" i="159"/>
  <c r="A1" i="159"/>
  <c r="AU9" i="156"/>
  <c r="AT9" i="156"/>
  <c r="AS9" i="156"/>
  <c r="AR9" i="156"/>
  <c r="AQ9" i="156"/>
  <c r="AP9" i="156"/>
  <c r="AO9" i="156"/>
  <c r="AN9" i="156"/>
  <c r="AM9" i="156"/>
  <c r="AL9" i="156"/>
  <c r="AK9" i="156"/>
  <c r="AJ9" i="156"/>
  <c r="AI9" i="156"/>
  <c r="AH9" i="156"/>
  <c r="AG9" i="156"/>
  <c r="AF9" i="156"/>
  <c r="AE9" i="156"/>
  <c r="AD9" i="156"/>
  <c r="AC9" i="156"/>
  <c r="AB9" i="156"/>
  <c r="AA9" i="156"/>
  <c r="Z9" i="156"/>
  <c r="Y9" i="156"/>
  <c r="X9" i="156"/>
  <c r="W9" i="156"/>
  <c r="V9" i="156"/>
  <c r="U9" i="156"/>
  <c r="T9" i="156"/>
  <c r="S9" i="156"/>
  <c r="R9" i="156"/>
  <c r="Q9" i="156"/>
  <c r="P9" i="156"/>
  <c r="O9" i="156"/>
  <c r="N9" i="156"/>
  <c r="M9" i="156"/>
  <c r="L9" i="156"/>
  <c r="K9" i="156"/>
  <c r="J9" i="156"/>
  <c r="I9" i="156"/>
  <c r="H9" i="156"/>
  <c r="G9" i="156"/>
  <c r="F9" i="156"/>
  <c r="E9" i="156"/>
  <c r="D9" i="156"/>
  <c r="C9" i="156"/>
  <c r="B9" i="156"/>
  <c r="I7" i="156"/>
  <c r="E7" i="156"/>
  <c r="B7" i="156"/>
  <c r="B6" i="156"/>
  <c r="A6" i="156"/>
  <c r="AS2" i="156"/>
  <c r="A1" i="156"/>
  <c r="AU9" i="155"/>
  <c r="AT9" i="155"/>
  <c r="AS9" i="155"/>
  <c r="AR9" i="155"/>
  <c r="AQ9" i="155"/>
  <c r="AP9" i="155"/>
  <c r="AO9" i="155"/>
  <c r="AN9" i="155"/>
  <c r="AM9" i="155"/>
  <c r="AL9" i="155"/>
  <c r="AK9" i="155"/>
  <c r="AJ9" i="155"/>
  <c r="AI9" i="155"/>
  <c r="AH9" i="155"/>
  <c r="AG9" i="155"/>
  <c r="AF9" i="155"/>
  <c r="AE9" i="155"/>
  <c r="AD9" i="155"/>
  <c r="AC9" i="155"/>
  <c r="AB9" i="155"/>
  <c r="AA9" i="155"/>
  <c r="Z9" i="155"/>
  <c r="Y9" i="155"/>
  <c r="X9" i="155"/>
  <c r="W9" i="155"/>
  <c r="V9" i="155"/>
  <c r="U9" i="155"/>
  <c r="T9" i="155"/>
  <c r="S9" i="155"/>
  <c r="R9" i="155"/>
  <c r="Q9" i="155"/>
  <c r="P9" i="155"/>
  <c r="O9" i="155"/>
  <c r="N9" i="155"/>
  <c r="M9" i="155"/>
  <c r="L9" i="155"/>
  <c r="K9" i="155"/>
  <c r="J9" i="155"/>
  <c r="I9" i="155"/>
  <c r="H9" i="155"/>
  <c r="G9" i="155"/>
  <c r="F9" i="155"/>
  <c r="E9" i="155"/>
  <c r="D9" i="155"/>
  <c r="C9" i="155"/>
  <c r="B9" i="155"/>
  <c r="I7" i="155"/>
  <c r="E7" i="155"/>
  <c r="B7" i="155"/>
  <c r="B6" i="155"/>
  <c r="A6" i="155"/>
  <c r="AS2" i="155"/>
  <c r="A1" i="155"/>
  <c r="AU9" i="154"/>
  <c r="AT9" i="154"/>
  <c r="AS9" i="154"/>
  <c r="AR9" i="154"/>
  <c r="AQ9" i="154"/>
  <c r="AP9" i="154"/>
  <c r="AO9" i="154"/>
  <c r="AN9" i="154"/>
  <c r="AM9" i="154"/>
  <c r="AL9" i="154"/>
  <c r="AK9" i="154"/>
  <c r="AJ9" i="154"/>
  <c r="AI9" i="154"/>
  <c r="AH9" i="154"/>
  <c r="AG9" i="154"/>
  <c r="AF9" i="154"/>
  <c r="AE9" i="154"/>
  <c r="AD9" i="154"/>
  <c r="AC9" i="154"/>
  <c r="AB9" i="154"/>
  <c r="AA9" i="154"/>
  <c r="Z9" i="154"/>
  <c r="Y9" i="154"/>
  <c r="X9" i="154"/>
  <c r="W9" i="154"/>
  <c r="V9" i="154"/>
  <c r="U9" i="154"/>
  <c r="T9" i="154"/>
  <c r="S9" i="154"/>
  <c r="R9" i="154"/>
  <c r="Q9" i="154"/>
  <c r="P9" i="154"/>
  <c r="O9" i="154"/>
  <c r="N9" i="154"/>
  <c r="M9" i="154"/>
  <c r="L9" i="154"/>
  <c r="K9" i="154"/>
  <c r="J9" i="154"/>
  <c r="I9" i="154"/>
  <c r="H9" i="154"/>
  <c r="G9" i="154"/>
  <c r="F9" i="154"/>
  <c r="E9" i="154"/>
  <c r="D9" i="154"/>
  <c r="C9" i="154"/>
  <c r="B9" i="154"/>
  <c r="I7" i="154"/>
  <c r="E7" i="154"/>
  <c r="B7" i="154"/>
  <c r="B6" i="154"/>
  <c r="A6" i="154"/>
  <c r="AS2" i="154"/>
  <c r="A1" i="154"/>
  <c r="AU9" i="151"/>
  <c r="AT9" i="151"/>
  <c r="AS9" i="151"/>
  <c r="AR9" i="151"/>
  <c r="AQ9" i="151"/>
  <c r="AP9" i="151"/>
  <c r="AO9" i="151"/>
  <c r="AN9" i="151"/>
  <c r="AM9" i="151"/>
  <c r="AL9" i="151"/>
  <c r="AK9" i="151"/>
  <c r="AJ9" i="151"/>
  <c r="AI9" i="151"/>
  <c r="AH9" i="151"/>
  <c r="AG9" i="151"/>
  <c r="AF9" i="151"/>
  <c r="AE9" i="151"/>
  <c r="AD9" i="151"/>
  <c r="AC9" i="151"/>
  <c r="AB9" i="151"/>
  <c r="AA9" i="151"/>
  <c r="Z9" i="151"/>
  <c r="Y9" i="151"/>
  <c r="X9" i="151"/>
  <c r="W9" i="151"/>
  <c r="V9" i="151"/>
  <c r="U9" i="151"/>
  <c r="T9" i="151"/>
  <c r="S9" i="151"/>
  <c r="R9" i="151"/>
  <c r="Q9" i="151"/>
  <c r="P9" i="151"/>
  <c r="O9" i="151"/>
  <c r="N9" i="151"/>
  <c r="M9" i="151"/>
  <c r="L9" i="151"/>
  <c r="K9" i="151"/>
  <c r="J9" i="151"/>
  <c r="I9" i="151"/>
  <c r="H9" i="151"/>
  <c r="G9" i="151"/>
  <c r="F9" i="151"/>
  <c r="E9" i="151"/>
  <c r="D9" i="151"/>
  <c r="C9" i="151"/>
  <c r="B9" i="151"/>
  <c r="I7" i="151"/>
  <c r="E7" i="151"/>
  <c r="B7" i="151"/>
  <c r="B6" i="151"/>
  <c r="A6" i="151"/>
  <c r="AS2" i="151"/>
  <c r="A1" i="151"/>
  <c r="AU9" i="149"/>
  <c r="AT9" i="149"/>
  <c r="AS9" i="149"/>
  <c r="AR9" i="149"/>
  <c r="AQ9" i="149"/>
  <c r="AP9" i="149"/>
  <c r="AO9" i="149"/>
  <c r="AN9" i="149"/>
  <c r="AM9" i="149"/>
  <c r="AL9" i="149"/>
  <c r="AK9" i="149"/>
  <c r="AJ9" i="149"/>
  <c r="AI9" i="149"/>
  <c r="AH9" i="149"/>
  <c r="AG9" i="149"/>
  <c r="AF9" i="149"/>
  <c r="AE9" i="149"/>
  <c r="AD9" i="149"/>
  <c r="AC9" i="149"/>
  <c r="AB9" i="149"/>
  <c r="AA9" i="149"/>
  <c r="Z9" i="149"/>
  <c r="Y9" i="149"/>
  <c r="X9" i="149"/>
  <c r="W9" i="149"/>
  <c r="V9" i="149"/>
  <c r="U9" i="149"/>
  <c r="T9" i="149"/>
  <c r="S9" i="149"/>
  <c r="R9" i="149"/>
  <c r="Q9" i="149"/>
  <c r="P9" i="149"/>
  <c r="O9" i="149"/>
  <c r="N9" i="149"/>
  <c r="M9" i="149"/>
  <c r="L9" i="149"/>
  <c r="K9" i="149"/>
  <c r="J9" i="149"/>
  <c r="I9" i="149"/>
  <c r="H9" i="149"/>
  <c r="G9" i="149"/>
  <c r="F9" i="149"/>
  <c r="E9" i="149"/>
  <c r="D9" i="149"/>
  <c r="C9" i="149"/>
  <c r="B9" i="149"/>
  <c r="I7" i="149"/>
  <c r="E7" i="149"/>
  <c r="B7" i="149"/>
  <c r="B6" i="149"/>
  <c r="A6" i="149"/>
  <c r="AS2" i="149"/>
  <c r="A1" i="149"/>
  <c r="AU9" i="148"/>
  <c r="AT9" i="148"/>
  <c r="AS9" i="148"/>
  <c r="AR9" i="148"/>
  <c r="AQ9" i="148"/>
  <c r="AP9" i="148"/>
  <c r="AO9" i="148"/>
  <c r="AN9" i="148"/>
  <c r="AM9" i="148"/>
  <c r="AL9" i="148"/>
  <c r="AK9" i="148"/>
  <c r="AJ9" i="148"/>
  <c r="AI9" i="148"/>
  <c r="AH9" i="148"/>
  <c r="AG9" i="148"/>
  <c r="AF9" i="148"/>
  <c r="AE9" i="148"/>
  <c r="AD9" i="148"/>
  <c r="AC9" i="148"/>
  <c r="AB9" i="148"/>
  <c r="AA9" i="148"/>
  <c r="Z9" i="148"/>
  <c r="Y9" i="148"/>
  <c r="X9" i="148"/>
  <c r="W9" i="148"/>
  <c r="V9" i="148"/>
  <c r="U9" i="148"/>
  <c r="T9" i="148"/>
  <c r="S9" i="148"/>
  <c r="R9" i="148"/>
  <c r="Q9" i="148"/>
  <c r="P9" i="148"/>
  <c r="O9" i="148"/>
  <c r="N9" i="148"/>
  <c r="M9" i="148"/>
  <c r="L9" i="148"/>
  <c r="K9" i="148"/>
  <c r="J9" i="148"/>
  <c r="I9" i="148"/>
  <c r="H9" i="148"/>
  <c r="G9" i="148"/>
  <c r="F9" i="148"/>
  <c r="E9" i="148"/>
  <c r="D9" i="148"/>
  <c r="C9" i="148"/>
  <c r="B9" i="148"/>
  <c r="I7" i="148"/>
  <c r="E7" i="148"/>
  <c r="B7" i="148"/>
  <c r="B6" i="148"/>
  <c r="A6" i="148"/>
  <c r="AS2" i="148"/>
  <c r="A1" i="148"/>
  <c r="AU9" i="147"/>
  <c r="AT9" i="147"/>
  <c r="AS9" i="147"/>
  <c r="AR9" i="147"/>
  <c r="AQ9" i="147"/>
  <c r="AP9" i="147"/>
  <c r="AO9" i="147"/>
  <c r="AN9" i="147"/>
  <c r="AM9" i="147"/>
  <c r="AL9" i="147"/>
  <c r="AK9" i="147"/>
  <c r="AJ9" i="147"/>
  <c r="AI9" i="147"/>
  <c r="AH9" i="147"/>
  <c r="AG9" i="147"/>
  <c r="AF9" i="147"/>
  <c r="AE9" i="147"/>
  <c r="AD9" i="147"/>
  <c r="AC9" i="147"/>
  <c r="AB9" i="147"/>
  <c r="AA9" i="147"/>
  <c r="Z9" i="147"/>
  <c r="Y9" i="147"/>
  <c r="X9" i="147"/>
  <c r="W9" i="147"/>
  <c r="V9" i="147"/>
  <c r="U9" i="147"/>
  <c r="T9" i="147"/>
  <c r="S9" i="147"/>
  <c r="R9" i="147"/>
  <c r="Q9" i="147"/>
  <c r="P9" i="147"/>
  <c r="O9" i="147"/>
  <c r="N9" i="147"/>
  <c r="M9" i="147"/>
  <c r="L9" i="147"/>
  <c r="K9" i="147"/>
  <c r="J9" i="147"/>
  <c r="I9" i="147"/>
  <c r="H9" i="147"/>
  <c r="G9" i="147"/>
  <c r="F9" i="147"/>
  <c r="E9" i="147"/>
  <c r="D9" i="147"/>
  <c r="C9" i="147"/>
  <c r="B9" i="147"/>
  <c r="I7" i="147"/>
  <c r="E7" i="147"/>
  <c r="B7" i="147"/>
  <c r="B6" i="147"/>
  <c r="A6" i="147"/>
  <c r="AU2" i="147"/>
  <c r="A1" i="147"/>
  <c r="AU9" i="146"/>
  <c r="AT9" i="146"/>
  <c r="AS9" i="146"/>
  <c r="AR9" i="146"/>
  <c r="AQ9" i="146"/>
  <c r="AP9" i="146"/>
  <c r="AO9" i="146"/>
  <c r="AN9" i="146"/>
  <c r="AM9" i="146"/>
  <c r="AL9" i="146"/>
  <c r="AK9" i="146"/>
  <c r="AJ9" i="146"/>
  <c r="AI9" i="146"/>
  <c r="AH9" i="146"/>
  <c r="AG9" i="146"/>
  <c r="AF9" i="146"/>
  <c r="AE9" i="146"/>
  <c r="AD9" i="146"/>
  <c r="AC9" i="146"/>
  <c r="AB9" i="146"/>
  <c r="AA9" i="146"/>
  <c r="Z9" i="146"/>
  <c r="Y9" i="146"/>
  <c r="X9" i="146"/>
  <c r="W9" i="146"/>
  <c r="V9" i="146"/>
  <c r="U9" i="146"/>
  <c r="T9" i="146"/>
  <c r="S9" i="146"/>
  <c r="R9" i="146"/>
  <c r="Q9" i="146"/>
  <c r="P9" i="146"/>
  <c r="O9" i="146"/>
  <c r="N9" i="146"/>
  <c r="M9" i="146"/>
  <c r="L9" i="146"/>
  <c r="K9" i="146"/>
  <c r="J9" i="146"/>
  <c r="I9" i="146"/>
  <c r="H9" i="146"/>
  <c r="G9" i="146"/>
  <c r="F9" i="146"/>
  <c r="E9" i="146"/>
  <c r="D9" i="146"/>
  <c r="C9" i="146"/>
  <c r="B9" i="146"/>
  <c r="I7" i="146"/>
  <c r="E7" i="146"/>
  <c r="B7" i="146"/>
  <c r="B6" i="146"/>
  <c r="A6" i="146"/>
  <c r="AU2" i="146"/>
  <c r="A1" i="146"/>
  <c r="H9" i="144"/>
  <c r="G9" i="144"/>
  <c r="F9" i="144"/>
  <c r="E9" i="144"/>
  <c r="D9" i="144"/>
  <c r="C9" i="144"/>
  <c r="B9" i="144"/>
  <c r="I7" i="144"/>
  <c r="E7" i="144"/>
  <c r="B7" i="144"/>
  <c r="B6" i="144"/>
  <c r="A6" i="144"/>
  <c r="AU2" i="144"/>
  <c r="A1" i="144"/>
  <c r="H9" i="143"/>
  <c r="G9" i="143"/>
  <c r="F9" i="143"/>
  <c r="E9" i="143"/>
  <c r="D9" i="143"/>
  <c r="C9" i="143"/>
  <c r="B9" i="143"/>
  <c r="I7" i="143"/>
  <c r="E7" i="143"/>
  <c r="B7" i="143"/>
  <c r="B6" i="143"/>
  <c r="A6" i="143"/>
  <c r="AU2" i="143"/>
  <c r="A1" i="143"/>
  <c r="AU9" i="136"/>
  <c r="AT9" i="136"/>
  <c r="AS9" i="136"/>
  <c r="AR9" i="136"/>
  <c r="AQ9" i="136"/>
  <c r="AP9" i="136"/>
  <c r="AO9" i="136"/>
  <c r="AN9" i="136"/>
  <c r="AM9" i="136"/>
  <c r="AL9" i="136"/>
  <c r="AK9" i="136"/>
  <c r="AJ9" i="136"/>
  <c r="AI9" i="136"/>
  <c r="AH9" i="136"/>
  <c r="AG9" i="136"/>
  <c r="AF9" i="136"/>
  <c r="AE9" i="136"/>
  <c r="AD9" i="136"/>
  <c r="AC9" i="136"/>
  <c r="AB9" i="136"/>
  <c r="AA9" i="136"/>
  <c r="Z9" i="136"/>
  <c r="Y9" i="136"/>
  <c r="X9" i="136"/>
  <c r="W9" i="136"/>
  <c r="V9" i="136"/>
  <c r="U9" i="136"/>
  <c r="T9" i="136"/>
  <c r="S9" i="136"/>
  <c r="R9" i="136"/>
  <c r="Q9" i="136"/>
  <c r="P9" i="136"/>
  <c r="O9" i="136"/>
  <c r="N9" i="136"/>
  <c r="M9" i="136"/>
  <c r="L9" i="136"/>
  <c r="K9" i="136"/>
  <c r="J9" i="136"/>
  <c r="I9" i="136"/>
  <c r="H9" i="136"/>
  <c r="G9" i="136"/>
  <c r="F9" i="136"/>
  <c r="E9" i="136"/>
  <c r="D9" i="136"/>
  <c r="C9" i="136"/>
  <c r="B9" i="136"/>
  <c r="I7" i="136"/>
  <c r="E7" i="136"/>
  <c r="B7" i="136"/>
  <c r="B6" i="136"/>
  <c r="A6" i="136"/>
  <c r="AU9" i="135"/>
  <c r="AT9" i="135"/>
  <c r="AS9" i="135"/>
  <c r="AR9" i="135"/>
  <c r="AQ9" i="135"/>
  <c r="AP9" i="135"/>
  <c r="AO9" i="135"/>
  <c r="AN9" i="135"/>
  <c r="AM9" i="135"/>
  <c r="AL9" i="135"/>
  <c r="AK9" i="135"/>
  <c r="AJ9" i="135"/>
  <c r="AI9" i="135"/>
  <c r="AH9" i="135"/>
  <c r="AG9" i="135"/>
  <c r="AF9" i="135"/>
  <c r="AE9" i="135"/>
  <c r="AD9" i="135"/>
  <c r="AC9" i="135"/>
  <c r="AB9" i="135"/>
  <c r="AA9" i="135"/>
  <c r="Z9" i="135"/>
  <c r="Y9" i="135"/>
  <c r="X9" i="135"/>
  <c r="W9" i="135"/>
  <c r="V9" i="135"/>
  <c r="U9" i="135"/>
  <c r="T9" i="135"/>
  <c r="S9" i="135"/>
  <c r="R9" i="135"/>
  <c r="Q9" i="135"/>
  <c r="P9" i="135"/>
  <c r="O9" i="135"/>
  <c r="N9" i="135"/>
  <c r="M9" i="135"/>
  <c r="L9" i="135"/>
  <c r="K9" i="135"/>
  <c r="J9" i="135"/>
  <c r="I9" i="135"/>
  <c r="H9" i="135"/>
  <c r="G9" i="135"/>
  <c r="F9" i="135"/>
  <c r="E9" i="135"/>
  <c r="D9" i="135"/>
  <c r="C9" i="135"/>
  <c r="B9" i="135"/>
  <c r="I7" i="135"/>
  <c r="E7" i="135"/>
  <c r="B7" i="135"/>
  <c r="B6" i="135"/>
  <c r="A6" i="135"/>
  <c r="H26" i="134"/>
  <c r="AV25" i="134"/>
  <c r="H25" i="134"/>
  <c r="G25" i="134"/>
  <c r="F25" i="134"/>
  <c r="E25" i="134"/>
  <c r="D25" i="134"/>
  <c r="C25" i="134"/>
  <c r="B25" i="134"/>
  <c r="A25" i="134"/>
  <c r="H23" i="134"/>
  <c r="AV22" i="134"/>
  <c r="H22" i="134"/>
  <c r="G22" i="134"/>
  <c r="F22" i="134"/>
  <c r="E22" i="134"/>
  <c r="D22" i="134"/>
  <c r="C22" i="134"/>
  <c r="B22" i="134"/>
  <c r="A22" i="134"/>
  <c r="H20" i="134"/>
  <c r="AV19" i="134"/>
  <c r="H19" i="134"/>
  <c r="G19" i="134"/>
  <c r="F19" i="134"/>
  <c r="E19" i="134"/>
  <c r="D19" i="134"/>
  <c r="C19" i="134"/>
  <c r="B19" i="134"/>
  <c r="A19" i="134"/>
  <c r="H17" i="134"/>
  <c r="AV16" i="134"/>
  <c r="H16" i="134"/>
  <c r="G16" i="134"/>
  <c r="F16" i="134"/>
  <c r="E16" i="134"/>
  <c r="D16" i="134"/>
  <c r="C16" i="134"/>
  <c r="B16" i="134"/>
  <c r="A16" i="134"/>
  <c r="H14" i="134"/>
  <c r="AV13" i="134"/>
  <c r="H13" i="134"/>
  <c r="G13" i="134"/>
  <c r="F13" i="134"/>
  <c r="E13" i="134"/>
  <c r="D13" i="134"/>
  <c r="C13" i="134"/>
  <c r="B13" i="134"/>
  <c r="A13" i="134"/>
  <c r="H11" i="134"/>
  <c r="AV10" i="134"/>
  <c r="H10" i="134"/>
  <c r="G10" i="134"/>
  <c r="F10" i="134"/>
  <c r="E10" i="134"/>
  <c r="D10" i="134"/>
  <c r="C10" i="134"/>
  <c r="B10" i="134"/>
  <c r="A10" i="134"/>
  <c r="AU9" i="134"/>
  <c r="AT9" i="134"/>
  <c r="AS9" i="134"/>
  <c r="AR9" i="134"/>
  <c r="AQ9" i="134"/>
  <c r="AP9" i="134"/>
  <c r="AO9" i="134"/>
  <c r="AN9" i="134"/>
  <c r="AM9" i="134"/>
  <c r="AL9" i="134"/>
  <c r="AK9" i="134"/>
  <c r="AJ9" i="134"/>
  <c r="AI9" i="134"/>
  <c r="AH9" i="134"/>
  <c r="AG9" i="134"/>
  <c r="AF9" i="134"/>
  <c r="AE9" i="134"/>
  <c r="AD9" i="134"/>
  <c r="AC9" i="134"/>
  <c r="AB9" i="134"/>
  <c r="AA9" i="134"/>
  <c r="Z9" i="134"/>
  <c r="Y9" i="134"/>
  <c r="X9" i="134"/>
  <c r="W9" i="134"/>
  <c r="V9" i="134"/>
  <c r="U9" i="134"/>
  <c r="T9" i="134"/>
  <c r="S9" i="134"/>
  <c r="R9" i="134"/>
  <c r="Q9" i="134"/>
  <c r="P9" i="134"/>
  <c r="O9" i="134"/>
  <c r="N9" i="134"/>
  <c r="M9" i="134"/>
  <c r="L9" i="134"/>
  <c r="K9" i="134"/>
  <c r="J9" i="134"/>
  <c r="I9" i="134"/>
  <c r="H9" i="134"/>
  <c r="G9" i="134"/>
  <c r="F9" i="134"/>
  <c r="E9" i="134"/>
  <c r="D9" i="134"/>
  <c r="C9" i="134"/>
  <c r="B9" i="134"/>
  <c r="I7" i="134"/>
  <c r="E7" i="134"/>
  <c r="B7" i="134"/>
  <c r="B6" i="134"/>
  <c r="A6" i="134"/>
  <c r="H26" i="133"/>
  <c r="AV25" i="133"/>
  <c r="H25" i="133"/>
  <c r="G25" i="133"/>
  <c r="F25" i="133"/>
  <c r="E25" i="133"/>
  <c r="D25" i="133"/>
  <c r="C25" i="133"/>
  <c r="B25" i="133"/>
  <c r="A25" i="133"/>
  <c r="H23" i="133"/>
  <c r="AV22" i="133"/>
  <c r="H22" i="133"/>
  <c r="G22" i="133"/>
  <c r="F22" i="133"/>
  <c r="E22" i="133"/>
  <c r="D22" i="133"/>
  <c r="C22" i="133"/>
  <c r="B22" i="133"/>
  <c r="A22" i="133"/>
  <c r="H20" i="133"/>
  <c r="AV19" i="133"/>
  <c r="H19" i="133"/>
  <c r="G19" i="133"/>
  <c r="F19" i="133"/>
  <c r="E19" i="133"/>
  <c r="D19" i="133"/>
  <c r="C19" i="133"/>
  <c r="B19" i="133"/>
  <c r="A19" i="133"/>
  <c r="H17" i="133"/>
  <c r="AV16" i="133"/>
  <c r="H16" i="133"/>
  <c r="G16" i="133"/>
  <c r="F16" i="133"/>
  <c r="E16" i="133"/>
  <c r="D16" i="133"/>
  <c r="C16" i="133"/>
  <c r="B16" i="133"/>
  <c r="A16" i="133"/>
  <c r="H14" i="133"/>
  <c r="AV13" i="133"/>
  <c r="H13" i="133"/>
  <c r="G13" i="133"/>
  <c r="F13" i="133"/>
  <c r="E13" i="133"/>
  <c r="D13" i="133"/>
  <c r="C13" i="133"/>
  <c r="B13" i="133"/>
  <c r="A13" i="133"/>
  <c r="H11" i="133"/>
  <c r="AV10" i="133"/>
  <c r="H10" i="133"/>
  <c r="G10" i="133"/>
  <c r="F10" i="133"/>
  <c r="E10" i="133"/>
  <c r="D10" i="133"/>
  <c r="C10" i="133"/>
  <c r="B10" i="133"/>
  <c r="A10" i="133"/>
  <c r="AU9" i="133"/>
  <c r="AT9" i="133"/>
  <c r="AS9" i="133"/>
  <c r="AR9" i="133"/>
  <c r="AQ9" i="133"/>
  <c r="AP9" i="133"/>
  <c r="AO9" i="133"/>
  <c r="AN9" i="133"/>
  <c r="AM9" i="133"/>
  <c r="AL9" i="133"/>
  <c r="AK9" i="133"/>
  <c r="AJ9" i="133"/>
  <c r="AI9" i="133"/>
  <c r="AH9" i="133"/>
  <c r="AG9" i="133"/>
  <c r="AF9" i="133"/>
  <c r="AE9" i="133"/>
  <c r="AD9" i="133"/>
  <c r="AC9" i="133"/>
  <c r="AB9" i="133"/>
  <c r="AA9" i="133"/>
  <c r="Z9" i="133"/>
  <c r="Y9" i="133"/>
  <c r="X9" i="133"/>
  <c r="W9" i="133"/>
  <c r="V9" i="133"/>
  <c r="U9" i="133"/>
  <c r="T9" i="133"/>
  <c r="S9" i="133"/>
  <c r="R9" i="133"/>
  <c r="Q9" i="133"/>
  <c r="P9" i="133"/>
  <c r="O9" i="133"/>
  <c r="N9" i="133"/>
  <c r="M9" i="133"/>
  <c r="L9" i="133"/>
  <c r="K9" i="133"/>
  <c r="J9" i="133"/>
  <c r="I9" i="133"/>
  <c r="H9" i="133"/>
  <c r="G9" i="133"/>
  <c r="F9" i="133"/>
  <c r="E9" i="133"/>
  <c r="D9" i="133"/>
  <c r="C9" i="133"/>
  <c r="B9" i="133"/>
  <c r="I7" i="133"/>
  <c r="E7" i="133"/>
  <c r="B7" i="133"/>
  <c r="B6" i="133"/>
  <c r="A6" i="133"/>
  <c r="AU9" i="132"/>
  <c r="AT9" i="132"/>
  <c r="AS9" i="132"/>
  <c r="AR9" i="132"/>
  <c r="AQ9" i="132"/>
  <c r="AP9" i="132"/>
  <c r="AO9" i="132"/>
  <c r="AN9" i="132"/>
  <c r="AM9" i="132"/>
  <c r="AL9" i="132"/>
  <c r="AK9" i="132"/>
  <c r="AJ9" i="132"/>
  <c r="AI9" i="132"/>
  <c r="AH9" i="132"/>
  <c r="AG9" i="132"/>
  <c r="AF9" i="132"/>
  <c r="AE9" i="132"/>
  <c r="AD9" i="132"/>
  <c r="AC9" i="132"/>
  <c r="AB9" i="132"/>
  <c r="AA9" i="132"/>
  <c r="Z9" i="132"/>
  <c r="Y9" i="132"/>
  <c r="X9" i="132"/>
  <c r="W9" i="132"/>
  <c r="V9" i="132"/>
  <c r="U9" i="132"/>
  <c r="T9" i="132"/>
  <c r="S9" i="132"/>
  <c r="R9" i="132"/>
  <c r="Q9" i="132"/>
  <c r="P9" i="132"/>
  <c r="O9" i="132"/>
  <c r="N9" i="132"/>
  <c r="M9" i="132"/>
  <c r="L9" i="132"/>
  <c r="K9" i="132"/>
  <c r="J9" i="132"/>
  <c r="I9" i="132"/>
  <c r="H9" i="132"/>
  <c r="G9" i="132"/>
  <c r="F9" i="132"/>
  <c r="E9" i="132"/>
  <c r="D9" i="132"/>
  <c r="C9" i="132"/>
  <c r="B9" i="132"/>
  <c r="I7" i="132"/>
  <c r="E7" i="132"/>
  <c r="B7" i="132"/>
  <c r="B6" i="132"/>
  <c r="A6" i="132"/>
  <c r="H19" i="131"/>
  <c r="AV18" i="131"/>
  <c r="H18" i="131"/>
  <c r="G18" i="131"/>
  <c r="F18" i="131"/>
  <c r="E18" i="131"/>
  <c r="D18" i="131"/>
  <c r="C18" i="131"/>
  <c r="B18" i="131"/>
  <c r="A18" i="131"/>
  <c r="H17" i="131"/>
  <c r="AV16" i="131"/>
  <c r="H16" i="131"/>
  <c r="G16" i="131"/>
  <c r="F16" i="131"/>
  <c r="E16" i="131"/>
  <c r="D16" i="131"/>
  <c r="C16" i="131"/>
  <c r="B16" i="131"/>
  <c r="A16" i="131"/>
  <c r="H15" i="131"/>
  <c r="AV14" i="131"/>
  <c r="H14" i="131"/>
  <c r="G14" i="131"/>
  <c r="F14" i="131"/>
  <c r="E14" i="131"/>
  <c r="D14" i="131"/>
  <c r="C14" i="131"/>
  <c r="B14" i="131"/>
  <c r="A14" i="131"/>
  <c r="H13" i="131"/>
  <c r="AV12" i="131"/>
  <c r="H12" i="131"/>
  <c r="G12" i="131"/>
  <c r="F12" i="131"/>
  <c r="E12" i="131"/>
  <c r="D12" i="131"/>
  <c r="C12" i="131"/>
  <c r="B12" i="131"/>
  <c r="A12" i="131"/>
  <c r="H11" i="131"/>
  <c r="AV10" i="131"/>
  <c r="H10" i="131"/>
  <c r="G10" i="131"/>
  <c r="F10" i="131"/>
  <c r="E10" i="131"/>
  <c r="D10" i="131"/>
  <c r="C10" i="131"/>
  <c r="B10" i="131"/>
  <c r="A10" i="131"/>
  <c r="H9" i="131"/>
  <c r="AV8" i="131"/>
  <c r="H8" i="131"/>
  <c r="G8" i="131"/>
  <c r="F8" i="131"/>
  <c r="E8" i="131"/>
  <c r="D8" i="131"/>
  <c r="C8" i="131"/>
  <c r="B8" i="131"/>
  <c r="A8" i="131"/>
  <c r="AU7" i="131"/>
  <c r="AT7" i="131"/>
  <c r="AS7" i="131"/>
  <c r="AR7" i="131"/>
  <c r="AQ7" i="131"/>
  <c r="AP7" i="131"/>
  <c r="AO7" i="131"/>
  <c r="AN7" i="131"/>
  <c r="AM7" i="131"/>
  <c r="AL7" i="131"/>
  <c r="AK7" i="131"/>
  <c r="AJ7" i="131"/>
  <c r="AI7" i="131"/>
  <c r="AH7" i="131"/>
  <c r="AG7" i="131"/>
  <c r="AF7" i="131"/>
  <c r="AE7" i="131"/>
  <c r="AD7" i="131"/>
  <c r="AC7" i="131"/>
  <c r="AB7" i="131"/>
  <c r="AA7" i="131"/>
  <c r="Z7" i="131"/>
  <c r="Y7" i="131"/>
  <c r="X7" i="131"/>
  <c r="W7" i="131"/>
  <c r="V7" i="131"/>
  <c r="U7" i="131"/>
  <c r="T7" i="131"/>
  <c r="S7" i="131"/>
  <c r="R7" i="131"/>
  <c r="Q7" i="131"/>
  <c r="P7" i="131"/>
  <c r="O7" i="131"/>
  <c r="N7" i="131"/>
  <c r="M7" i="131"/>
  <c r="L7" i="131"/>
  <c r="K7" i="131"/>
  <c r="J7" i="131"/>
  <c r="I7" i="131"/>
  <c r="H7" i="131"/>
  <c r="G7" i="131"/>
  <c r="F7" i="131"/>
  <c r="E7" i="131"/>
  <c r="D7" i="131"/>
  <c r="C7" i="131"/>
  <c r="B7" i="131"/>
  <c r="I6" i="131"/>
  <c r="E6" i="131"/>
  <c r="B6" i="131"/>
  <c r="B5" i="131"/>
  <c r="A5" i="131"/>
  <c r="H26" i="130"/>
  <c r="AV25" i="130"/>
  <c r="H25" i="130"/>
  <c r="G25" i="130"/>
  <c r="F25" i="130"/>
  <c r="E25" i="130"/>
  <c r="D25" i="130"/>
  <c r="C25" i="130"/>
  <c r="B25" i="130"/>
  <c r="A25" i="130"/>
  <c r="H23" i="130"/>
  <c r="AV22" i="130"/>
  <c r="H22" i="130"/>
  <c r="G22" i="130"/>
  <c r="F22" i="130"/>
  <c r="E22" i="130"/>
  <c r="D22" i="130"/>
  <c r="C22" i="130"/>
  <c r="B22" i="130"/>
  <c r="A22" i="130"/>
  <c r="H20" i="130"/>
  <c r="AV19" i="130"/>
  <c r="H19" i="130"/>
  <c r="G19" i="130"/>
  <c r="F19" i="130"/>
  <c r="E19" i="130"/>
  <c r="D19" i="130"/>
  <c r="C19" i="130"/>
  <c r="B19" i="130"/>
  <c r="A19" i="130"/>
  <c r="H17" i="130"/>
  <c r="AV16" i="130"/>
  <c r="H16" i="130"/>
  <c r="G16" i="130"/>
  <c r="F16" i="130"/>
  <c r="E16" i="130"/>
  <c r="D16" i="130"/>
  <c r="C16" i="130"/>
  <c r="B16" i="130"/>
  <c r="A16" i="130"/>
  <c r="H14" i="130"/>
  <c r="AV13" i="130"/>
  <c r="H13" i="130"/>
  <c r="G13" i="130"/>
  <c r="F13" i="130"/>
  <c r="E13" i="130"/>
  <c r="D13" i="130"/>
  <c r="C13" i="130"/>
  <c r="B13" i="130"/>
  <c r="A13" i="130"/>
  <c r="H11" i="130"/>
  <c r="AV10" i="130"/>
  <c r="H10" i="130"/>
  <c r="G10" i="130"/>
  <c r="F10" i="130"/>
  <c r="E10" i="130"/>
  <c r="D10" i="130"/>
  <c r="C10" i="130"/>
  <c r="B10" i="130"/>
  <c r="A10" i="130"/>
  <c r="AU9" i="130"/>
  <c r="AT9" i="130"/>
  <c r="AS9" i="130"/>
  <c r="AR9" i="130"/>
  <c r="AQ9" i="130"/>
  <c r="AP9" i="130"/>
  <c r="AO9" i="130"/>
  <c r="AN9" i="130"/>
  <c r="AM9" i="130"/>
  <c r="AL9" i="130"/>
  <c r="AK9" i="130"/>
  <c r="AJ9" i="130"/>
  <c r="AI9" i="130"/>
  <c r="AH9" i="130"/>
  <c r="AG9" i="130"/>
  <c r="AF9" i="130"/>
  <c r="AE9" i="130"/>
  <c r="AD9" i="130"/>
  <c r="AC9" i="130"/>
  <c r="AB9" i="130"/>
  <c r="AA9" i="130"/>
  <c r="Z9" i="130"/>
  <c r="Y9" i="130"/>
  <c r="X9" i="130"/>
  <c r="W9" i="130"/>
  <c r="V9" i="130"/>
  <c r="U9" i="130"/>
  <c r="T9" i="130"/>
  <c r="S9" i="130"/>
  <c r="R9" i="130"/>
  <c r="Q9" i="130"/>
  <c r="P9" i="130"/>
  <c r="O9" i="130"/>
  <c r="N9" i="130"/>
  <c r="M9" i="130"/>
  <c r="L9" i="130"/>
  <c r="K9" i="130"/>
  <c r="J9" i="130"/>
  <c r="I9" i="130"/>
  <c r="H9" i="130"/>
  <c r="G9" i="130"/>
  <c r="F9" i="130"/>
  <c r="E9" i="130"/>
  <c r="D9" i="130"/>
  <c r="C9" i="130"/>
  <c r="B9" i="130"/>
  <c r="I7" i="130"/>
  <c r="E7" i="130"/>
  <c r="B7" i="130"/>
  <c r="B6" i="130"/>
  <c r="A6" i="130"/>
  <c r="H26" i="129"/>
  <c r="AV25" i="129"/>
  <c r="H25" i="129"/>
  <c r="G25" i="129"/>
  <c r="F25" i="129"/>
  <c r="E25" i="129"/>
  <c r="D25" i="129"/>
  <c r="C25" i="129"/>
  <c r="B25" i="129"/>
  <c r="A25" i="129"/>
  <c r="H23" i="129"/>
  <c r="AV22" i="129"/>
  <c r="H22" i="129"/>
  <c r="G22" i="129"/>
  <c r="F22" i="129"/>
  <c r="E22" i="129"/>
  <c r="D22" i="129"/>
  <c r="C22" i="129"/>
  <c r="B22" i="129"/>
  <c r="A22" i="129"/>
  <c r="H20" i="129"/>
  <c r="AV19" i="129"/>
  <c r="H19" i="129"/>
  <c r="G19" i="129"/>
  <c r="F19" i="129"/>
  <c r="E19" i="129"/>
  <c r="D19" i="129"/>
  <c r="C19" i="129"/>
  <c r="B19" i="129"/>
  <c r="A19" i="129"/>
  <c r="H17" i="129"/>
  <c r="AV16" i="129"/>
  <c r="H16" i="129"/>
  <c r="G16" i="129"/>
  <c r="F16" i="129"/>
  <c r="E16" i="129"/>
  <c r="D16" i="129"/>
  <c r="C16" i="129"/>
  <c r="B16" i="129"/>
  <c r="A16" i="129"/>
  <c r="H14" i="129"/>
  <c r="AV13" i="129"/>
  <c r="H13" i="129"/>
  <c r="G13" i="129"/>
  <c r="F13" i="129"/>
  <c r="E13" i="129"/>
  <c r="D13" i="129"/>
  <c r="C13" i="129"/>
  <c r="B13" i="129"/>
  <c r="A13" i="129"/>
  <c r="H11" i="129"/>
  <c r="AV10" i="129"/>
  <c r="H10" i="129"/>
  <c r="G10" i="129"/>
  <c r="F10" i="129"/>
  <c r="E10" i="129"/>
  <c r="D10" i="129"/>
  <c r="C10" i="129"/>
  <c r="B10" i="129"/>
  <c r="A10" i="129"/>
  <c r="AU9" i="129"/>
  <c r="AT9" i="129"/>
  <c r="AS9" i="129"/>
  <c r="AR9" i="129"/>
  <c r="AQ9" i="129"/>
  <c r="AP9" i="129"/>
  <c r="AO9" i="129"/>
  <c r="AN9" i="129"/>
  <c r="AM9" i="129"/>
  <c r="AL9" i="129"/>
  <c r="AK9" i="129"/>
  <c r="AJ9" i="129"/>
  <c r="AI9" i="129"/>
  <c r="AH9" i="129"/>
  <c r="AG9" i="129"/>
  <c r="AF9" i="129"/>
  <c r="AE9" i="129"/>
  <c r="AD9" i="129"/>
  <c r="AC9" i="129"/>
  <c r="AB9" i="129"/>
  <c r="AA9" i="129"/>
  <c r="Z9" i="129"/>
  <c r="Y9" i="129"/>
  <c r="X9" i="129"/>
  <c r="W9" i="129"/>
  <c r="V9" i="129"/>
  <c r="U9" i="129"/>
  <c r="T9" i="129"/>
  <c r="S9" i="129"/>
  <c r="R9" i="129"/>
  <c r="Q9" i="129"/>
  <c r="P9" i="129"/>
  <c r="O9" i="129"/>
  <c r="N9" i="129"/>
  <c r="M9" i="129"/>
  <c r="L9" i="129"/>
  <c r="K9" i="129"/>
  <c r="J9" i="129"/>
  <c r="I9" i="129"/>
  <c r="H9" i="129"/>
  <c r="G9" i="129"/>
  <c r="F9" i="129"/>
  <c r="E9" i="129"/>
  <c r="D9" i="129"/>
  <c r="C9" i="129"/>
  <c r="B9" i="129"/>
  <c r="I7" i="129"/>
  <c r="E7" i="129"/>
  <c r="B7" i="129"/>
  <c r="B6" i="129"/>
  <c r="A6" i="129"/>
  <c r="AU9" i="128"/>
  <c r="AT9" i="128"/>
  <c r="AS9" i="128"/>
  <c r="AR9" i="128"/>
  <c r="AQ9" i="128"/>
  <c r="AP9" i="128"/>
  <c r="AO9" i="128"/>
  <c r="AN9" i="128"/>
  <c r="AM9" i="128"/>
  <c r="AL9" i="128"/>
  <c r="AK9" i="128"/>
  <c r="AJ9" i="128"/>
  <c r="AI9" i="128"/>
  <c r="AH9" i="128"/>
  <c r="AG9" i="128"/>
  <c r="AF9" i="128"/>
  <c r="AE9" i="128"/>
  <c r="AD9" i="128"/>
  <c r="AC9" i="128"/>
  <c r="AB9" i="128"/>
  <c r="AA9" i="128"/>
  <c r="Z9" i="128"/>
  <c r="Y9" i="128"/>
  <c r="X9" i="128"/>
  <c r="W9" i="128"/>
  <c r="V9" i="128"/>
  <c r="U9" i="128"/>
  <c r="T9" i="128"/>
  <c r="S9" i="128"/>
  <c r="R9" i="128"/>
  <c r="Q9" i="128"/>
  <c r="P9" i="128"/>
  <c r="O9" i="128"/>
  <c r="N9" i="128"/>
  <c r="M9" i="128"/>
  <c r="L9" i="128"/>
  <c r="K9" i="128"/>
  <c r="J9" i="128"/>
  <c r="I9" i="128"/>
  <c r="H9" i="128"/>
  <c r="G9" i="128"/>
  <c r="F9" i="128"/>
  <c r="E9" i="128"/>
  <c r="D9" i="128"/>
  <c r="C9" i="128"/>
  <c r="B9" i="128"/>
  <c r="I7" i="128"/>
  <c r="E7" i="128"/>
  <c r="B7" i="128"/>
  <c r="B6" i="128"/>
  <c r="A6" i="128"/>
  <c r="H26" i="127"/>
  <c r="AV25" i="127"/>
  <c r="H25" i="127"/>
  <c r="G25" i="127"/>
  <c r="F25" i="127"/>
  <c r="E25" i="127"/>
  <c r="D25" i="127"/>
  <c r="C25" i="127"/>
  <c r="B25" i="127"/>
  <c r="A25" i="127"/>
  <c r="H23" i="127"/>
  <c r="AV22" i="127"/>
  <c r="H22" i="127"/>
  <c r="G22" i="127"/>
  <c r="F22" i="127"/>
  <c r="E22" i="127"/>
  <c r="D22" i="127"/>
  <c r="C22" i="127"/>
  <c r="B22" i="127"/>
  <c r="A22" i="127"/>
  <c r="H20" i="127"/>
  <c r="AV19" i="127"/>
  <c r="H19" i="127"/>
  <c r="G19" i="127"/>
  <c r="F19" i="127"/>
  <c r="E19" i="127"/>
  <c r="D19" i="127"/>
  <c r="C19" i="127"/>
  <c r="B19" i="127"/>
  <c r="A19" i="127"/>
  <c r="H17" i="127"/>
  <c r="AV16" i="127"/>
  <c r="H16" i="127"/>
  <c r="G16" i="127"/>
  <c r="F16" i="127"/>
  <c r="E16" i="127"/>
  <c r="D16" i="127"/>
  <c r="C16" i="127"/>
  <c r="B16" i="127"/>
  <c r="A16" i="127"/>
  <c r="H14" i="127"/>
  <c r="AV13" i="127"/>
  <c r="H13" i="127"/>
  <c r="G13" i="127"/>
  <c r="F13" i="127"/>
  <c r="E13" i="127"/>
  <c r="D13" i="127"/>
  <c r="C13" i="127"/>
  <c r="B13" i="127"/>
  <c r="A13" i="127"/>
  <c r="H11" i="127"/>
  <c r="AV10" i="127"/>
  <c r="H10" i="127"/>
  <c r="G10" i="127"/>
  <c r="F10" i="127"/>
  <c r="E10" i="127"/>
  <c r="D10" i="127"/>
  <c r="C10" i="127"/>
  <c r="B10" i="127"/>
  <c r="A10" i="127"/>
  <c r="AU9" i="127"/>
  <c r="AT9" i="127"/>
  <c r="AS9" i="127"/>
  <c r="AR9" i="127"/>
  <c r="AQ9" i="127"/>
  <c r="AP9" i="127"/>
  <c r="AO9" i="127"/>
  <c r="AN9" i="127"/>
  <c r="AM9" i="127"/>
  <c r="AL9" i="127"/>
  <c r="AK9" i="127"/>
  <c r="AJ9" i="127"/>
  <c r="AI9" i="127"/>
  <c r="AH9" i="127"/>
  <c r="AG9" i="127"/>
  <c r="AF9" i="127"/>
  <c r="AE9" i="127"/>
  <c r="AD9" i="127"/>
  <c r="AC9" i="127"/>
  <c r="AB9" i="127"/>
  <c r="AA9" i="127"/>
  <c r="Z9" i="127"/>
  <c r="Y9" i="127"/>
  <c r="X9" i="127"/>
  <c r="W9" i="127"/>
  <c r="V9" i="127"/>
  <c r="U9" i="127"/>
  <c r="T9" i="127"/>
  <c r="S9" i="127"/>
  <c r="R9" i="127"/>
  <c r="Q9" i="127"/>
  <c r="P9" i="127"/>
  <c r="O9" i="127"/>
  <c r="N9" i="127"/>
  <c r="M9" i="127"/>
  <c r="L9" i="127"/>
  <c r="K9" i="127"/>
  <c r="J9" i="127"/>
  <c r="I9" i="127"/>
  <c r="H9" i="127"/>
  <c r="G9" i="127"/>
  <c r="F9" i="127"/>
  <c r="E9" i="127"/>
  <c r="D9" i="127"/>
  <c r="C9" i="127"/>
  <c r="B9" i="127"/>
  <c r="I7" i="127"/>
  <c r="E7" i="127"/>
  <c r="B7" i="127"/>
  <c r="B6" i="127"/>
  <c r="A6" i="127"/>
  <c r="AU9" i="126"/>
  <c r="AT9" i="126"/>
  <c r="AS9" i="126"/>
  <c r="AR9" i="126"/>
  <c r="AQ9" i="126"/>
  <c r="AP9" i="126"/>
  <c r="AO9" i="126"/>
  <c r="AN9" i="126"/>
  <c r="AM9" i="126"/>
  <c r="AL9" i="126"/>
  <c r="AK9" i="126"/>
  <c r="AJ9" i="126"/>
  <c r="AI9" i="126"/>
  <c r="AH9" i="126"/>
  <c r="AG9" i="126"/>
  <c r="AF9" i="126"/>
  <c r="AE9" i="126"/>
  <c r="AD9" i="126"/>
  <c r="AC9" i="126"/>
  <c r="AB9" i="126"/>
  <c r="AA9" i="126"/>
  <c r="Z9" i="126"/>
  <c r="Y9" i="126"/>
  <c r="X9" i="126"/>
  <c r="W9" i="126"/>
  <c r="V9" i="126"/>
  <c r="U9" i="126"/>
  <c r="T9" i="126"/>
  <c r="S9" i="126"/>
  <c r="R9" i="126"/>
  <c r="Q9" i="126"/>
  <c r="P9" i="126"/>
  <c r="O9" i="126"/>
  <c r="N9" i="126"/>
  <c r="M9" i="126"/>
  <c r="L9" i="126"/>
  <c r="K9" i="126"/>
  <c r="J9" i="126"/>
  <c r="I9" i="126"/>
  <c r="H9" i="126"/>
  <c r="G9" i="126"/>
  <c r="F9" i="126"/>
  <c r="E9" i="126"/>
  <c r="D9" i="126"/>
  <c r="C9" i="126"/>
  <c r="B9" i="126"/>
  <c r="I7" i="126"/>
  <c r="E7" i="126"/>
  <c r="B7" i="126"/>
  <c r="B6" i="126"/>
  <c r="A6" i="126"/>
  <c r="AU9" i="125"/>
  <c r="AT9" i="125"/>
  <c r="AS9" i="125"/>
  <c r="AR9" i="125"/>
  <c r="AQ9" i="125"/>
  <c r="AP9" i="125"/>
  <c r="AO9" i="125"/>
  <c r="AN9" i="125"/>
  <c r="AM9" i="125"/>
  <c r="AL9" i="125"/>
  <c r="AK9" i="125"/>
  <c r="AJ9" i="125"/>
  <c r="AI9" i="125"/>
  <c r="AH9" i="125"/>
  <c r="AG9" i="125"/>
  <c r="AF9" i="125"/>
  <c r="AE9" i="125"/>
  <c r="AD9" i="125"/>
  <c r="AC9" i="125"/>
  <c r="AB9" i="125"/>
  <c r="AA9" i="125"/>
  <c r="Z9" i="125"/>
  <c r="Y9" i="125"/>
  <c r="X9" i="125"/>
  <c r="W9" i="125"/>
  <c r="V9" i="125"/>
  <c r="U9" i="125"/>
  <c r="T9" i="125"/>
  <c r="S9" i="125"/>
  <c r="R9" i="125"/>
  <c r="Q9" i="125"/>
  <c r="P9" i="125"/>
  <c r="O9" i="125"/>
  <c r="N9" i="125"/>
  <c r="M9" i="125"/>
  <c r="L9" i="125"/>
  <c r="K9" i="125"/>
  <c r="J9" i="125"/>
  <c r="I9" i="125"/>
  <c r="H9" i="125"/>
  <c r="G9" i="125"/>
  <c r="F9" i="125"/>
  <c r="E9" i="125"/>
  <c r="D9" i="125"/>
  <c r="C9" i="125"/>
  <c r="B9" i="125"/>
  <c r="I7" i="125"/>
  <c r="E7" i="125"/>
  <c r="B7" i="125"/>
  <c r="B6" i="125"/>
  <c r="A6" i="125"/>
  <c r="AC24" i="14"/>
  <c r="AC21" i="14"/>
  <c r="AC18" i="14"/>
  <c r="AC15" i="14"/>
  <c r="AC12" i="14"/>
  <c r="AU9" i="123"/>
  <c r="AT9" i="123"/>
  <c r="AS9" i="123"/>
  <c r="AR9" i="123"/>
  <c r="AQ9" i="123"/>
  <c r="AP9" i="123"/>
  <c r="AO9" i="123"/>
  <c r="AN9" i="123"/>
  <c r="AM9" i="123"/>
  <c r="AL9" i="123"/>
  <c r="AK9" i="123"/>
  <c r="AJ9" i="123"/>
  <c r="AI9" i="123"/>
  <c r="AH9" i="123"/>
  <c r="AG9" i="123"/>
  <c r="AF9" i="123"/>
  <c r="AE9" i="123"/>
  <c r="AD9" i="123"/>
  <c r="AC9" i="123"/>
  <c r="AB9" i="123"/>
  <c r="AA9" i="123"/>
  <c r="Z9" i="123"/>
  <c r="Y9" i="123"/>
  <c r="X9" i="123"/>
  <c r="W9" i="123"/>
  <c r="V9" i="123"/>
  <c r="U9" i="123"/>
  <c r="T9" i="123"/>
  <c r="S9" i="123"/>
  <c r="R9" i="123"/>
  <c r="Q9" i="123"/>
  <c r="P9" i="123"/>
  <c r="O9" i="123"/>
  <c r="N9" i="123"/>
  <c r="M9" i="123"/>
  <c r="L9" i="123"/>
  <c r="K9" i="123"/>
  <c r="J9" i="123"/>
  <c r="I9" i="123"/>
  <c r="H9" i="123"/>
  <c r="G9" i="123"/>
  <c r="F9" i="123"/>
  <c r="E9" i="123"/>
  <c r="D9" i="123"/>
  <c r="C9" i="123"/>
  <c r="B9" i="123"/>
  <c r="I7" i="123"/>
  <c r="E7" i="123"/>
  <c r="B7" i="123"/>
  <c r="B6" i="123"/>
  <c r="A6" i="123"/>
  <c r="AU9" i="122"/>
  <c r="AT9" i="122"/>
  <c r="AS9" i="122"/>
  <c r="AR9" i="122"/>
  <c r="AQ9" i="122"/>
  <c r="AP9" i="122"/>
  <c r="AO9" i="122"/>
  <c r="AN9" i="122"/>
  <c r="AM9" i="122"/>
  <c r="AL9" i="122"/>
  <c r="AK9" i="122"/>
  <c r="AJ9" i="122"/>
  <c r="AI9" i="122"/>
  <c r="AH9" i="122"/>
  <c r="AG9" i="122"/>
  <c r="AF9" i="122"/>
  <c r="AE9" i="122"/>
  <c r="AD9" i="122"/>
  <c r="AC9" i="122"/>
  <c r="AB9" i="122"/>
  <c r="AA9" i="122"/>
  <c r="Z9" i="122"/>
  <c r="Y9" i="122"/>
  <c r="X9" i="122"/>
  <c r="W9" i="122"/>
  <c r="V9" i="122"/>
  <c r="U9" i="122"/>
  <c r="T9" i="122"/>
  <c r="S9" i="122"/>
  <c r="R9" i="122"/>
  <c r="Q9" i="122"/>
  <c r="P9" i="122"/>
  <c r="O9" i="122"/>
  <c r="N9" i="122"/>
  <c r="M9" i="122"/>
  <c r="L9" i="122"/>
  <c r="K9" i="122"/>
  <c r="J9" i="122"/>
  <c r="I9" i="122"/>
  <c r="H9" i="122"/>
  <c r="G9" i="122"/>
  <c r="F9" i="122"/>
  <c r="E9" i="122"/>
  <c r="D9" i="122"/>
  <c r="C9" i="122"/>
  <c r="B9" i="122"/>
  <c r="I7" i="122"/>
  <c r="E7" i="122"/>
  <c r="B7" i="122"/>
  <c r="B6" i="122"/>
  <c r="A6" i="122"/>
  <c r="AU9" i="121"/>
  <c r="AT9" i="121"/>
  <c r="AS9" i="121"/>
  <c r="AR9" i="121"/>
  <c r="AQ9" i="121"/>
  <c r="AP9" i="121"/>
  <c r="AO9" i="121"/>
  <c r="AN9" i="121"/>
  <c r="AM9" i="121"/>
  <c r="AL9" i="121"/>
  <c r="AK9" i="121"/>
  <c r="AJ9" i="121"/>
  <c r="AI9" i="121"/>
  <c r="AH9" i="121"/>
  <c r="AG9" i="121"/>
  <c r="AF9" i="121"/>
  <c r="AE9" i="121"/>
  <c r="AD9" i="121"/>
  <c r="AC9" i="121"/>
  <c r="AB9" i="121"/>
  <c r="AA9" i="121"/>
  <c r="Z9" i="121"/>
  <c r="Y9" i="121"/>
  <c r="X9" i="121"/>
  <c r="W9" i="121"/>
  <c r="V9" i="121"/>
  <c r="U9" i="121"/>
  <c r="T9" i="121"/>
  <c r="S9" i="121"/>
  <c r="R9" i="121"/>
  <c r="Q9" i="121"/>
  <c r="P9" i="121"/>
  <c r="O9" i="121"/>
  <c r="N9" i="121"/>
  <c r="M9" i="121"/>
  <c r="L9" i="121"/>
  <c r="K9" i="121"/>
  <c r="J9" i="121"/>
  <c r="I9" i="121"/>
  <c r="H9" i="121"/>
  <c r="G9" i="121"/>
  <c r="F9" i="121"/>
  <c r="E9" i="121"/>
  <c r="D9" i="121"/>
  <c r="C9" i="121"/>
  <c r="B9" i="121"/>
  <c r="I7" i="121"/>
  <c r="E7" i="121"/>
  <c r="B7" i="121"/>
  <c r="B6" i="121"/>
  <c r="A6" i="121"/>
  <c r="AU9" i="120"/>
  <c r="AT9" i="120"/>
  <c r="AS9" i="120"/>
  <c r="AR9" i="120"/>
  <c r="AQ9" i="120"/>
  <c r="AP9" i="120"/>
  <c r="AO9" i="120"/>
  <c r="AN9" i="120"/>
  <c r="AM9" i="120"/>
  <c r="AL9" i="120"/>
  <c r="AK9" i="120"/>
  <c r="AJ9" i="120"/>
  <c r="AI9" i="120"/>
  <c r="AH9" i="120"/>
  <c r="AG9" i="120"/>
  <c r="AF9" i="120"/>
  <c r="AE9" i="120"/>
  <c r="AD9" i="120"/>
  <c r="AC9" i="120"/>
  <c r="AB9" i="120"/>
  <c r="AA9" i="120"/>
  <c r="Z9" i="120"/>
  <c r="Y9" i="120"/>
  <c r="X9" i="120"/>
  <c r="W9" i="120"/>
  <c r="V9" i="120"/>
  <c r="U9" i="120"/>
  <c r="T9" i="120"/>
  <c r="S9" i="120"/>
  <c r="R9" i="120"/>
  <c r="Q9" i="120"/>
  <c r="P9" i="120"/>
  <c r="O9" i="120"/>
  <c r="N9" i="120"/>
  <c r="M9" i="120"/>
  <c r="L9" i="120"/>
  <c r="K9" i="120"/>
  <c r="J9" i="120"/>
  <c r="I9" i="120"/>
  <c r="H9" i="120"/>
  <c r="G9" i="120"/>
  <c r="F9" i="120"/>
  <c r="E9" i="120"/>
  <c r="D9" i="120"/>
  <c r="C9" i="120"/>
  <c r="B9" i="120"/>
  <c r="I7" i="120"/>
  <c r="E7" i="120"/>
  <c r="B7" i="120"/>
  <c r="B6" i="120"/>
  <c r="A6" i="120"/>
  <c r="H26" i="91"/>
  <c r="AV25" i="91"/>
  <c r="H25" i="91"/>
  <c r="G25" i="91"/>
  <c r="F25" i="91"/>
  <c r="E25" i="91"/>
  <c r="D25" i="91"/>
  <c r="C25" i="91"/>
  <c r="B25" i="91"/>
  <c r="A25" i="91"/>
  <c r="H23" i="91"/>
  <c r="AV22" i="91"/>
  <c r="H22" i="91"/>
  <c r="G22" i="91"/>
  <c r="F22" i="91"/>
  <c r="E22" i="91"/>
  <c r="D22" i="91"/>
  <c r="C22" i="91"/>
  <c r="B22" i="91"/>
  <c r="A22" i="91"/>
  <c r="H20" i="91"/>
  <c r="AV19" i="91"/>
  <c r="H19" i="91"/>
  <c r="G19" i="91"/>
  <c r="F19" i="91"/>
  <c r="E19" i="91"/>
  <c r="D19" i="91"/>
  <c r="C19" i="91"/>
  <c r="B19" i="91"/>
  <c r="A19" i="91"/>
  <c r="H17" i="91"/>
  <c r="H16" i="91"/>
  <c r="G16" i="91"/>
  <c r="F16" i="91"/>
  <c r="E16" i="91"/>
  <c r="D16" i="91"/>
  <c r="C16" i="91"/>
  <c r="B16" i="91"/>
  <c r="A16" i="91"/>
  <c r="H14" i="91"/>
  <c r="AV13" i="91"/>
  <c r="H13" i="91"/>
  <c r="G13" i="91"/>
  <c r="F13" i="91"/>
  <c r="E13" i="91"/>
  <c r="D13" i="91"/>
  <c r="C13" i="91"/>
  <c r="B13" i="91"/>
  <c r="A13" i="91"/>
  <c r="H11" i="91"/>
  <c r="AV10" i="91"/>
  <c r="H10" i="91"/>
  <c r="G10" i="91"/>
  <c r="F10" i="91"/>
  <c r="E10" i="91"/>
  <c r="D10" i="91"/>
  <c r="C10" i="91"/>
  <c r="B10" i="91"/>
  <c r="A10" i="91"/>
  <c r="AU9" i="91"/>
  <c r="AT9" i="91"/>
  <c r="AS9" i="91"/>
  <c r="AR9" i="91"/>
  <c r="AQ9" i="91"/>
  <c r="AP9" i="91"/>
  <c r="AO9" i="91"/>
  <c r="AN9" i="91"/>
  <c r="AM9" i="91"/>
  <c r="AL9" i="91"/>
  <c r="AK9" i="91"/>
  <c r="AJ9" i="91"/>
  <c r="AI9" i="91"/>
  <c r="AH9" i="91"/>
  <c r="AG9" i="91"/>
  <c r="AF9" i="91"/>
  <c r="AE9" i="91"/>
  <c r="AD9" i="91"/>
  <c r="AC9" i="91"/>
  <c r="AB9" i="91"/>
  <c r="AA9" i="91"/>
  <c r="Z9" i="91"/>
  <c r="Y9" i="91"/>
  <c r="X9" i="91"/>
  <c r="W9" i="91"/>
  <c r="V9" i="91"/>
  <c r="U9" i="91"/>
  <c r="T9" i="91"/>
  <c r="S9" i="91"/>
  <c r="R9" i="91"/>
  <c r="Q9" i="91"/>
  <c r="P9" i="91"/>
  <c r="O9" i="91"/>
  <c r="N9" i="91"/>
  <c r="M9" i="91"/>
  <c r="L9" i="91"/>
  <c r="K9" i="91"/>
  <c r="J9" i="91"/>
  <c r="I9" i="91"/>
  <c r="H9" i="91"/>
  <c r="G9" i="91"/>
  <c r="F9" i="91"/>
  <c r="E9" i="91"/>
  <c r="D9" i="91"/>
  <c r="C9" i="91"/>
  <c r="B9" i="91"/>
  <c r="I7" i="91"/>
  <c r="E7" i="91"/>
  <c r="B7" i="91"/>
  <c r="B6" i="91"/>
  <c r="A6" i="91"/>
  <c r="AU9" i="87"/>
  <c r="AT9" i="87"/>
  <c r="AS9" i="87"/>
  <c r="AR9" i="87"/>
  <c r="AQ9" i="87"/>
  <c r="AP9" i="87"/>
  <c r="AO9" i="87"/>
  <c r="AN9" i="87"/>
  <c r="AM9" i="87"/>
  <c r="AL9" i="87"/>
  <c r="AK9" i="87"/>
  <c r="AJ9" i="87"/>
  <c r="AI9" i="87"/>
  <c r="AH9" i="87"/>
  <c r="AG9" i="87"/>
  <c r="AF9" i="87"/>
  <c r="AE9" i="87"/>
  <c r="AD9" i="87"/>
  <c r="AC9" i="87"/>
  <c r="AB9" i="87"/>
  <c r="AA9" i="87"/>
  <c r="Z9" i="87"/>
  <c r="Y9" i="87"/>
  <c r="X9" i="87"/>
  <c r="W9" i="87"/>
  <c r="V9" i="87"/>
  <c r="U9" i="87"/>
  <c r="T9" i="87"/>
  <c r="S9" i="87"/>
  <c r="R9" i="87"/>
  <c r="Q9" i="87"/>
  <c r="P9" i="87"/>
  <c r="O9" i="87"/>
  <c r="N9" i="87"/>
  <c r="M9" i="87"/>
  <c r="L9" i="87"/>
  <c r="K9" i="87"/>
  <c r="J9" i="87"/>
  <c r="I9" i="87"/>
  <c r="H9" i="87"/>
  <c r="G9" i="87"/>
  <c r="F9" i="87"/>
  <c r="E9" i="87"/>
  <c r="D9" i="87"/>
  <c r="C9" i="87"/>
  <c r="B9" i="87"/>
  <c r="I7" i="87"/>
  <c r="E7" i="87"/>
  <c r="B7" i="87"/>
  <c r="B6" i="87"/>
  <c r="A6" i="87"/>
  <c r="AU9" i="83"/>
  <c r="AT9" i="83"/>
  <c r="AS9" i="83"/>
  <c r="AR9" i="83"/>
  <c r="AQ9" i="83"/>
  <c r="AP9" i="83"/>
  <c r="AO9" i="83"/>
  <c r="AN9" i="83"/>
  <c r="AM9" i="83"/>
  <c r="AL9" i="83"/>
  <c r="AK9" i="83"/>
  <c r="AJ9" i="83"/>
  <c r="AI9" i="83"/>
  <c r="AH9" i="83"/>
  <c r="AG9" i="83"/>
  <c r="AF9" i="83"/>
  <c r="AE9" i="83"/>
  <c r="AD9" i="83"/>
  <c r="AC9" i="83"/>
  <c r="AB9" i="83"/>
  <c r="AA9" i="83"/>
  <c r="Z9" i="83"/>
  <c r="Y9" i="83"/>
  <c r="X9" i="83"/>
  <c r="W9" i="83"/>
  <c r="V9" i="83"/>
  <c r="U9" i="83"/>
  <c r="T9" i="83"/>
  <c r="S9" i="83"/>
  <c r="R9" i="83"/>
  <c r="Q9" i="83"/>
  <c r="P9" i="83"/>
  <c r="O9" i="83"/>
  <c r="N9" i="83"/>
  <c r="M9" i="83"/>
  <c r="L9" i="83"/>
  <c r="K9" i="83"/>
  <c r="J9" i="83"/>
  <c r="I9" i="83"/>
  <c r="H9" i="83"/>
  <c r="G9" i="83"/>
  <c r="F9" i="83"/>
  <c r="E9" i="83"/>
  <c r="D9" i="83"/>
  <c r="C9" i="83"/>
  <c r="B9" i="83"/>
  <c r="I7" i="83"/>
  <c r="E7" i="83"/>
  <c r="B7" i="83"/>
  <c r="B6" i="83"/>
  <c r="A6" i="83"/>
  <c r="J9" i="74"/>
  <c r="K9" i="74"/>
  <c r="L9" i="74"/>
  <c r="M9" i="74"/>
  <c r="N9" i="74"/>
  <c r="O9" i="74"/>
  <c r="P9" i="74"/>
  <c r="Q9" i="74"/>
  <c r="R9" i="74"/>
  <c r="S9" i="74"/>
  <c r="T9" i="74"/>
  <c r="U9" i="74"/>
  <c r="V9" i="74"/>
  <c r="W9" i="74"/>
  <c r="X9" i="74"/>
  <c r="Y9" i="74"/>
  <c r="Z9" i="74"/>
  <c r="AA9" i="74"/>
  <c r="AB9" i="74"/>
  <c r="AC9" i="74"/>
  <c r="AD9" i="74"/>
  <c r="AE9" i="74"/>
  <c r="AF9" i="74"/>
  <c r="AG9" i="74"/>
  <c r="AH9" i="74"/>
  <c r="AI9" i="74"/>
  <c r="AJ9" i="74"/>
  <c r="AK9" i="74"/>
  <c r="AL9" i="74"/>
  <c r="AM9" i="74"/>
  <c r="AN9" i="74"/>
  <c r="AO9" i="74"/>
  <c r="AP9" i="74"/>
  <c r="AQ9" i="74"/>
  <c r="AR9" i="74"/>
  <c r="AS9" i="74"/>
  <c r="AT9" i="74"/>
  <c r="AU9" i="74"/>
  <c r="I9" i="74"/>
  <c r="H9" i="74"/>
  <c r="G9" i="74"/>
  <c r="F9" i="74"/>
  <c r="E9" i="74"/>
  <c r="D9" i="74"/>
  <c r="C9" i="74"/>
  <c r="B9" i="74"/>
  <c r="I7" i="74"/>
  <c r="E7" i="74"/>
  <c r="B7" i="74"/>
  <c r="B6" i="74"/>
  <c r="A6" i="74"/>
  <c r="I7" i="29"/>
  <c r="H9" i="29"/>
  <c r="G9" i="29"/>
  <c r="F9" i="29"/>
  <c r="E9" i="29"/>
  <c r="D9" i="29"/>
  <c r="C9" i="29"/>
  <c r="B9" i="29"/>
  <c r="E7" i="29"/>
  <c r="B7" i="29"/>
  <c r="B6" i="29"/>
  <c r="A6" i="29"/>
  <c r="AS2" i="136"/>
  <c r="AS2" i="135"/>
  <c r="AS2" i="134"/>
  <c r="AS2" i="133"/>
  <c r="AS2" i="132"/>
  <c r="AS2" i="131"/>
  <c r="AS2" i="130"/>
  <c r="AS2" i="129"/>
  <c r="AS2" i="128"/>
  <c r="AS2" i="127"/>
  <c r="AS2" i="126"/>
  <c r="AS2" i="125"/>
  <c r="AT2" i="123"/>
  <c r="AS2" i="122"/>
  <c r="AS2" i="121"/>
  <c r="AS2" i="120"/>
  <c r="AS2" i="91"/>
  <c r="AS2" i="87"/>
  <c r="AS2" i="83"/>
  <c r="AU2" i="74"/>
  <c r="A1" i="136"/>
  <c r="A1" i="135"/>
  <c r="A1" i="134"/>
  <c r="A1" i="133"/>
  <c r="A1" i="132"/>
  <c r="A1" i="131"/>
  <c r="A1" i="130"/>
  <c r="A1" i="129"/>
  <c r="A1" i="128"/>
  <c r="A1" i="127"/>
  <c r="A1" i="126"/>
  <c r="A1" i="125"/>
  <c r="A1" i="123"/>
  <c r="A1" i="122"/>
  <c r="A1" i="121"/>
  <c r="A1" i="120"/>
  <c r="AA15" i="14" l="1"/>
  <c r="O12" i="14"/>
  <c r="Q21" i="14"/>
  <c r="O24" i="14"/>
  <c r="AS9" i="14"/>
  <c r="AS21" i="14"/>
  <c r="AA12" i="14"/>
  <c r="AA24" i="14"/>
  <c r="AU15" i="14"/>
  <c r="Y18" i="14"/>
  <c r="Y9" i="14"/>
  <c r="Y21" i="14"/>
  <c r="AO18" i="14"/>
  <c r="O15" i="14"/>
  <c r="Q12" i="14"/>
  <c r="Q24" i="14"/>
  <c r="AG9" i="14"/>
  <c r="AK9" i="14"/>
  <c r="AK21" i="14"/>
  <c r="Q9" i="14"/>
  <c r="AE12" i="14"/>
  <c r="Q18" i="14"/>
  <c r="AI15" i="14"/>
  <c r="Y15" i="14"/>
  <c r="W18" i="14"/>
  <c r="AI12" i="14"/>
  <c r="U9" i="14"/>
  <c r="U21" i="14"/>
  <c r="I24" i="14"/>
  <c r="AU18" i="14"/>
  <c r="S18" i="14"/>
  <c r="U15" i="14"/>
  <c r="AU21" i="14"/>
  <c r="AI9" i="14"/>
  <c r="AI21" i="14"/>
  <c r="Y12" i="14"/>
  <c r="I18" i="14"/>
  <c r="K24" i="14"/>
  <c r="AG15" i="14"/>
  <c r="AO12" i="14"/>
  <c r="AO24" i="14"/>
  <c r="K12" i="14"/>
  <c r="O18" i="14"/>
  <c r="W15" i="14"/>
  <c r="AE9" i="14"/>
  <c r="AS18" i="14"/>
  <c r="AE24" i="14"/>
  <c r="AG18" i="14"/>
  <c r="AO15" i="14"/>
  <c r="O21" i="14"/>
  <c r="S9" i="14"/>
  <c r="S21" i="14"/>
  <c r="AQ15" i="14"/>
  <c r="AI24" i="14"/>
  <c r="W24" i="14"/>
  <c r="O9" i="14"/>
  <c r="AA9" i="14"/>
  <c r="AA21" i="14"/>
  <c r="Y24" i="14"/>
  <c r="AM21" i="14"/>
  <c r="K15" i="14"/>
  <c r="U18" i="14"/>
  <c r="AU12" i="14"/>
  <c r="AU24" i="14"/>
  <c r="S12" i="14"/>
  <c r="AQ18" i="14"/>
  <c r="K18" i="14"/>
  <c r="W9" i="14"/>
  <c r="W21" i="14"/>
  <c r="AE15" i="14"/>
  <c r="AK15" i="14"/>
  <c r="AS12" i="14"/>
  <c r="AS24" i="14"/>
  <c r="W12" i="14"/>
  <c r="AG12" i="14"/>
  <c r="AG24" i="14"/>
  <c r="AO9" i="14"/>
  <c r="AO21" i="14"/>
  <c r="S15" i="14"/>
  <c r="AQ9" i="14"/>
  <c r="AQ21" i="14"/>
  <c r="I15" i="14"/>
  <c r="K9" i="14"/>
  <c r="AE18" i="14"/>
  <c r="AK18" i="14"/>
  <c r="AS15" i="14"/>
  <c r="I12" i="14"/>
  <c r="I21" i="14"/>
  <c r="U12" i="14"/>
  <c r="U24" i="14"/>
  <c r="I9" i="14"/>
  <c r="K21" i="14"/>
  <c r="AQ12" i="14"/>
  <c r="AQ24" i="14"/>
  <c r="AC9" i="14"/>
  <c r="AA18" i="14"/>
  <c r="AI18" i="14"/>
  <c r="AE21" i="14"/>
  <c r="AU9" i="14"/>
  <c r="S24" i="14"/>
  <c r="AG21" i="14"/>
  <c r="Q15" i="14"/>
  <c r="AK12" i="14"/>
  <c r="AK24" i="14"/>
  <c r="AM12" i="14"/>
  <c r="AM24" i="14"/>
  <c r="AM18" i="14"/>
  <c r="AM15" i="14"/>
  <c r="AM9" i="14"/>
  <c r="AW24" i="14" l="1"/>
  <c r="AW21" i="14"/>
  <c r="AW12" i="14"/>
  <c r="AW9" i="14"/>
  <c r="AW15" i="14"/>
  <c r="AW18" i="14"/>
  <c r="AU2" i="29"/>
  <c r="A1" i="91" l="1"/>
  <c r="A1" i="87"/>
  <c r="A1" i="83"/>
  <c r="A1" i="74"/>
  <c r="A1" i="2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U11" authorId="0" shapeId="0" xr:uid="{F85FE741-A589-4FBC-B029-FC8F46323DA9}">
      <text>
        <r>
          <rPr>
            <sz val="9"/>
            <color rgb="FF000000"/>
            <rFont val="Tahoma"/>
            <charset val="1"/>
          </rPr>
          <t>NOTIFICACION 
2330095200234 TURNO MATUTINO AAC</t>
        </r>
      </text>
    </comment>
  </commentList>
</comments>
</file>

<file path=xl/sharedStrings.xml><?xml version="1.0" encoding="utf-8"?>
<sst xmlns="http://schemas.openxmlformats.org/spreadsheetml/2006/main" count="1050" uniqueCount="122">
  <si>
    <t>INSTITUTO NACIONAL ELECTORAL
SISTEMA DE GESTIÓN DE LA CALIDAD
VERACRUZ</t>
  </si>
  <si>
    <t>Fecha de corte: 31/08/2023</t>
  </si>
  <si>
    <t>Version: 0</t>
  </si>
  <si>
    <t xml:space="preserve">TABLERO DE CONTROL DISTRITAL DE PROCESOS SUSTANTIVOS DEL SISTEMA DE GESTIÓN DE LA CALIDAD </t>
  </si>
  <si>
    <t>CAMPAÑA ANUAL PERMANENTE 2022-2023</t>
  </si>
  <si>
    <t>Número</t>
  </si>
  <si>
    <t xml:space="preserve">PROCESOS SUSTANTIVOS E INDICADORES </t>
  </si>
  <si>
    <t xml:space="preserve">% AVANCE REGISTRADO </t>
  </si>
  <si>
    <t>DESCRIPCIÓN</t>
  </si>
  <si>
    <t>MEDICIÓN</t>
  </si>
  <si>
    <t xml:space="preserve">Proceso </t>
  </si>
  <si>
    <t>Dueño de Proceso</t>
  </si>
  <si>
    <t>Indicador</t>
  </si>
  <si>
    <t>Cálculo</t>
  </si>
  <si>
    <t xml:space="preserve">Periodo </t>
  </si>
  <si>
    <t>Estimado</t>
  </si>
  <si>
    <t>Nominativo</t>
  </si>
  <si>
    <t>Distrito 01</t>
  </si>
  <si>
    <t>Distrito 02</t>
  </si>
  <si>
    <t>Distrito 03</t>
  </si>
  <si>
    <t>Distrito 04</t>
  </si>
  <si>
    <t>Distrito 05</t>
  </si>
  <si>
    <t>Distrito 06</t>
  </si>
  <si>
    <t>Distrito 07</t>
  </si>
  <si>
    <t>Distrito 08</t>
  </si>
  <si>
    <t>Distrito 09</t>
  </si>
  <si>
    <t>Distrito 10</t>
  </si>
  <si>
    <t>Distrito 11</t>
  </si>
  <si>
    <t>Distrito 12</t>
  </si>
  <si>
    <t>Distrito 13</t>
  </si>
  <si>
    <t>Distrito 14</t>
  </si>
  <si>
    <t>Distrito 15</t>
  </si>
  <si>
    <t>Distrito 16</t>
  </si>
  <si>
    <t>Distrito 17</t>
  </si>
  <si>
    <t>Distrito 18</t>
  </si>
  <si>
    <t>Distrito 19</t>
  </si>
  <si>
    <t>Distrito 20</t>
  </si>
  <si>
    <t>Estatal</t>
  </si>
  <si>
    <t>ENTREVISTA</t>
  </si>
  <si>
    <t xml:space="preserve"> Auxiliar de Atención Ciudadana</t>
  </si>
  <si>
    <t>Efectividad de la entrevista =</t>
  </si>
  <si>
    <t>(Número de trámites aplicados / (Número de fichas requisitadas - Notificaciones de improcedencia de trámite)) x 100</t>
  </si>
  <si>
    <t>Semanal (remesa)</t>
  </si>
  <si>
    <t>Número de trámites aplicados</t>
  </si>
  <si>
    <t>Número de fichas requisitadas - Notificaciones de improcedencia de trámite</t>
  </si>
  <si>
    <t>TRÁMITE</t>
  </si>
  <si>
    <t>Operador de Equipo Tecnológico</t>
  </si>
  <si>
    <t>Trámites exitosos efectivos=</t>
  </si>
  <si>
    <t>(Número de trámites exitosos / Número de trámites aplicados) x 100</t>
  </si>
  <si>
    <t>Número de trámites exitosos</t>
  </si>
  <si>
    <t>TRANSFERENCIA</t>
  </si>
  <si>
    <t>Responsable de Módulo</t>
  </si>
  <si>
    <t xml:space="preserve">Transacciones exitosas = </t>
  </si>
  <si>
    <t>(Número de Archivos de Transacción aceptados /Total de Archivos de Transacción procesados) x100</t>
  </si>
  <si>
    <t>Número de Archivos de Transacción aceptados</t>
  </si>
  <si>
    <t>Total de Archivos de Transacción procesados</t>
  </si>
  <si>
    <t>CONCILIACIÓN</t>
  </si>
  <si>
    <t xml:space="preserve">Credenciales disponibles para entrega = </t>
  </si>
  <si>
    <t>((Credenciales recibidas - credenciales inconsistentes) / Credenciales recibidas) x 100</t>
  </si>
  <si>
    <t xml:space="preserve">Credenciales Recibidas - Credenciales inconsistentes </t>
  </si>
  <si>
    <t xml:space="preserve">Credenciales recibidas </t>
  </si>
  <si>
    <t>(Credenciales en resguardo / Credenciales totales en SIIRFE disponibles para entrega) x 100</t>
  </si>
  <si>
    <t>Credenciales en resguardo</t>
  </si>
  <si>
    <t>Credenciales totales en SIIRFE disponibles para entrega</t>
  </si>
  <si>
    <t>ENTREGA</t>
  </si>
  <si>
    <t xml:space="preserve">Efectividad de entrega de CPV en MAC = </t>
  </si>
  <si>
    <t>(Total de credenciales entregadas / Total de credenciales solicitadas) x 100</t>
  </si>
  <si>
    <t xml:space="preserve">Total de credenciales entregadas </t>
  </si>
  <si>
    <t xml:space="preserve"> Total de credenciales solicitadas</t>
  </si>
  <si>
    <t xml:space="preserve">Distrito </t>
  </si>
  <si>
    <t>Módulo</t>
  </si>
  <si>
    <t>TABLERO DE CONTROL DE PROCESOS SUSTANTIVOS DEL SISTEMA DE GESTIÓN DE LA CALIDAD</t>
  </si>
  <si>
    <t>SEMANA OPERATIVA</t>
  </si>
  <si>
    <t>% AVANCE REGISTRADO</t>
  </si>
  <si>
    <t>2022-53</t>
  </si>
  <si>
    <t>2022-54</t>
  </si>
  <si>
    <t>2022-55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</si>
  <si>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</si>
  <si>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</si>
  <si>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</si>
  <si>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</si>
  <si>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</si>
  <si>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</si>
  <si>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</si>
  <si>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</si>
  <si>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</si>
  <si>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</si>
  <si>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</si>
  <si>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</si>
  <si>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2023-13</t>
  </si>
  <si>
    <t>2023-14</t>
  </si>
  <si>
    <t>2023-15</t>
  </si>
  <si>
    <t>2023-16</t>
  </si>
  <si>
    <t>2023-17</t>
  </si>
  <si>
    <t>2023-18</t>
  </si>
  <si>
    <t>2023-19</t>
  </si>
  <si>
    <t>2023-20</t>
  </si>
  <si>
    <t>2023-21</t>
  </si>
  <si>
    <t>2023-22</t>
  </si>
  <si>
    <t>2023-23</t>
  </si>
  <si>
    <t>2023-24</t>
  </si>
  <si>
    <t>2023-25</t>
  </si>
  <si>
    <t>2023-26</t>
  </si>
  <si>
    <t>2023-27</t>
  </si>
  <si>
    <t>2023-28</t>
  </si>
  <si>
    <t>2023-29</t>
  </si>
  <si>
    <t>2023-30</t>
  </si>
  <si>
    <t>2023-31</t>
  </si>
  <si>
    <t>2023-32</t>
  </si>
  <si>
    <t>2023-33</t>
  </si>
  <si>
    <t>2023-34</t>
  </si>
  <si>
    <t>2023-35</t>
  </si>
  <si>
    <t>2023-36</t>
  </si>
  <si>
    <t>*Registre el valor nominal solicitado en la celda, el resultado proporcional esta automatizado.</t>
  </si>
  <si>
    <t xml:space="preserve">Semaforización </t>
  </si>
  <si>
    <t xml:space="preserve">Valor que requiere atención y justificación en el apartado de observaciones </t>
  </si>
  <si>
    <t xml:space="preserve">Valor suficiente </t>
  </si>
  <si>
    <t>Valor esperado</t>
  </si>
  <si>
    <t xml:space="preserve">CUADRO DE OBSERVACIONES </t>
  </si>
  <si>
    <t>Descripción</t>
  </si>
  <si>
    <t xml:space="preserve">No conformidad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</si>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</sst>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46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sz val="11"/>
      <name val="Tahoma"/>
      <family val="2"/>
    </font>
    <font>
      <b/>
      <sz val="11"/>
      <color rgb="FF333F4F"/>
      <name val="Arial"/>
      <family val="2"/>
    </font>
    <font>
      <b/>
      <sz val="10"/>
      <name val="Arial"/>
      <family val="2"/>
    </font>
    <font>
      <b/>
      <sz val="14"/>
      <color theme="0"/>
      <name val="Arial"/>
      <family val="2"/>
    </font>
    <font>
      <b/>
      <sz val="10"/>
      <color theme="3" tint="-0.249977111117893"/>
      <name val="Arial"/>
      <family val="2"/>
    </font>
    <font>
      <sz val="9"/>
      <color rgb="FF333F4F"/>
      <name val="Arial"/>
      <family val="2"/>
    </font>
    <font>
      <sz val="9"/>
      <color theme="1"/>
      <name val="Arial"/>
      <family val="2"/>
    </font>
    <font>
      <sz val="10"/>
      <color rgb="FF333F4F"/>
      <name val="Arial"/>
      <family val="2"/>
    </font>
    <font>
      <b/>
      <sz val="10"/>
      <color rgb="FF333F4F"/>
      <name val="Arial"/>
      <family val="2"/>
    </font>
    <font>
      <b/>
      <sz val="8"/>
      <color theme="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b/>
      <sz val="14"/>
      <color theme="3"/>
      <name val="Arial"/>
      <family val="2"/>
    </font>
    <font>
      <b/>
      <sz val="14"/>
      <name val="Arial"/>
      <family val="2"/>
    </font>
    <font>
      <sz val="18"/>
      <color theme="0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6"/>
      <color theme="0"/>
      <name val="Arial"/>
      <family val="2"/>
    </font>
    <font>
      <b/>
      <sz val="10"/>
      <color theme="0"/>
      <name val="Arial"/>
      <family val="2"/>
    </font>
    <font>
      <sz val="8"/>
      <name val="Arial"/>
      <family val="2"/>
    </font>
    <font>
      <b/>
      <sz val="9"/>
      <color theme="0"/>
      <name val="Arial"/>
      <family val="2"/>
    </font>
    <font>
      <b/>
      <sz val="9"/>
      <color theme="3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b/>
      <sz val="11"/>
      <color rgb="FF44546A"/>
      <name val="Arial"/>
      <family val="2"/>
      <charset val="1"/>
    </font>
    <font>
      <b/>
      <sz val="11"/>
      <color rgb="FF333F4F"/>
      <name val="Arial"/>
      <family val="2"/>
      <charset val="1"/>
    </font>
    <font>
      <sz val="10"/>
      <color rgb="FF333F4F"/>
      <name val="Arial"/>
      <family val="2"/>
      <charset val="1"/>
    </font>
    <font>
      <sz val="9"/>
      <color rgb="FF333F4F"/>
      <name val="Arial"/>
      <family val="2"/>
      <charset val="1"/>
    </font>
    <font>
      <b/>
      <sz val="10"/>
      <color rgb="FF333F4F"/>
      <name val="Arial"/>
      <family val="2"/>
      <charset val="1"/>
    </font>
    <font>
      <b/>
      <sz val="14"/>
      <color rgb="FF44546A"/>
      <name val="Arial"/>
      <family val="2"/>
      <charset val="1"/>
    </font>
    <font>
      <b/>
      <sz val="11"/>
      <color rgb="FF000000"/>
      <name val="Arial"/>
      <family val="2"/>
      <charset val="1"/>
    </font>
    <font>
      <sz val="18"/>
      <color rgb="FFFFFFFF"/>
      <name val="Arial"/>
      <family val="2"/>
      <charset val="1"/>
    </font>
    <font>
      <b/>
      <sz val="11"/>
      <color rgb="FFFFFFFF"/>
      <name val="Arial"/>
      <family val="2"/>
      <charset val="1"/>
    </font>
    <font>
      <sz val="9"/>
      <color rgb="FF000000"/>
      <name val="Tahoma"/>
      <charset val="1"/>
    </font>
    <font>
      <b/>
      <i/>
      <sz val="11"/>
      <color rgb="FF000000"/>
      <name val="Arial"/>
      <family val="2"/>
      <charset val="1"/>
    </font>
    <font>
      <b/>
      <i/>
      <sz val="11"/>
      <color rgb="FFFFFFFF"/>
      <name val="Arial"/>
      <family val="2"/>
      <charset val="1"/>
    </font>
  </fonts>
  <fills count="16">
    <fill>
      <patternFill patternType="none"/>
    </fill>
    <fill>
      <patternFill patternType="gray125"/>
    </fill>
    <fill>
      <patternFill patternType="solid">
        <fgColor rgb="FF950054"/>
        <bgColor indexed="64"/>
      </patternFill>
    </fill>
    <fill>
      <patternFill patternType="solid">
        <fgColor rgb="FFEBF1DE"/>
        <bgColor rgb="FFEBF1DE"/>
      </patternFill>
    </fill>
    <fill>
      <patternFill patternType="solid">
        <fgColor theme="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E98BD7"/>
        <bgColor indexed="64"/>
      </patternFill>
    </fill>
    <fill>
      <patternFill patternType="solid">
        <fgColor rgb="FFD5007F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rgb="FF950054"/>
        <bgColor rgb="FF000000"/>
      </patternFill>
    </fill>
    <fill>
      <patternFill patternType="solid">
        <fgColor rgb="FFE7E6E6"/>
        <bgColor rgb="FFEBF1DE"/>
      </patternFill>
    </fill>
    <fill>
      <patternFill patternType="solid">
        <fgColor rgb="FF950054"/>
        <bgColor rgb="FFB8006E"/>
      </patternFill>
    </fill>
    <fill>
      <patternFill patternType="solid">
        <fgColor rgb="FF972958"/>
        <bgColor rgb="FF950054"/>
      </patternFill>
    </fill>
  </fills>
  <borders count="3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double">
        <color theme="2"/>
      </left>
      <right style="double">
        <color theme="2"/>
      </right>
      <top style="double">
        <color theme="2"/>
      </top>
      <bottom style="double">
        <color theme="2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B2B2B2"/>
      </left>
      <right/>
      <top style="double">
        <color rgb="FFB2B2B2"/>
      </top>
      <bottom style="double">
        <color rgb="FFB2B2B2"/>
      </bottom>
      <diagonal/>
    </border>
    <border>
      <left/>
      <right/>
      <top style="double">
        <color rgb="FFB2B2B2"/>
      </top>
      <bottom style="double">
        <color rgb="FFB2B2B2"/>
      </bottom>
      <diagonal/>
    </border>
    <border>
      <left/>
      <right style="double">
        <color rgb="FFB2B2B2"/>
      </right>
      <top style="double">
        <color rgb="FFB2B2B2"/>
      </top>
      <bottom style="double">
        <color rgb="FFB2B2B2"/>
      </bottom>
      <diagonal/>
    </border>
    <border>
      <left/>
      <right style="double">
        <color rgb="FFB2B2B2"/>
      </right>
      <top style="double">
        <color rgb="FFB2B2B2"/>
      </top>
      <bottom/>
      <diagonal/>
    </border>
    <border>
      <left/>
      <right style="double">
        <color rgb="FFB2B2B2"/>
      </right>
      <top/>
      <bottom style="double">
        <color rgb="FFB2B2B2"/>
      </bottom>
      <diagonal/>
    </border>
    <border>
      <left style="double">
        <color rgb="FFB2B2B2"/>
      </left>
      <right/>
      <top/>
      <bottom style="double">
        <color rgb="FFB2B2B2"/>
      </bottom>
      <diagonal/>
    </border>
    <border>
      <left/>
      <right/>
      <top/>
      <bottom style="double">
        <color rgb="FFB2B2B2"/>
      </bottom>
      <diagonal/>
    </border>
    <border>
      <left/>
      <right/>
      <top style="double">
        <color rgb="FFB2B2B2"/>
      </top>
      <bottom/>
      <diagonal/>
    </border>
    <border>
      <left style="double">
        <color rgb="FFB2B2B2"/>
      </left>
      <right/>
      <top style="double">
        <color rgb="FFB2B2B2"/>
      </top>
      <bottom/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/>
      <diagonal/>
    </border>
    <border>
      <left style="double">
        <color theme="0" tint="-0.499984740745262"/>
      </left>
      <right style="double">
        <color theme="0" tint="-0.499984740745262"/>
      </right>
      <top/>
      <bottom/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double">
        <color rgb="FF808080"/>
      </left>
      <right style="double">
        <color rgb="FF808080"/>
      </right>
      <top style="double">
        <color rgb="FF808080"/>
      </top>
      <bottom style="double">
        <color rgb="FF808080"/>
      </bottom>
      <diagonal/>
    </border>
  </borders>
  <cellStyleXfs count="21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7" fillId="3" borderId="0" applyFont="0" applyBorder="0" applyAlignment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top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horizontal="justify" vertical="center" wrapText="1"/>
    </xf>
    <xf numFmtId="49" fontId="26" fillId="0" borderId="0" xfId="0" applyNumberFormat="1" applyFont="1" applyAlignment="1">
      <alignment horizontal="righ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top" wrapText="1"/>
    </xf>
    <xf numFmtId="0" fontId="26" fillId="0" borderId="0" xfId="0" applyFont="1" applyAlignment="1">
      <alignment horizontal="center" vertical="center" wrapText="1"/>
    </xf>
    <xf numFmtId="2" fontId="22" fillId="0" borderId="0" xfId="0" applyNumberFormat="1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2" fontId="22" fillId="0" borderId="10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6" fillId="0" borderId="7" xfId="0" applyFont="1" applyBorder="1" applyAlignment="1">
      <alignment vertical="top"/>
    </xf>
    <xf numFmtId="0" fontId="6" fillId="0" borderId="8" xfId="0" applyFont="1" applyBorder="1" applyAlignment="1">
      <alignment vertical="top"/>
    </xf>
    <xf numFmtId="0" fontId="1" fillId="0" borderId="0" xfId="0" applyFont="1" applyAlignment="1">
      <alignment horizontal="center"/>
    </xf>
    <xf numFmtId="49" fontId="26" fillId="0" borderId="0" xfId="0" applyNumberFormat="1" applyFont="1" applyAlignment="1">
      <alignment vertical="center" wrapText="1"/>
    </xf>
    <xf numFmtId="0" fontId="26" fillId="0" borderId="0" xfId="0" applyFont="1" applyAlignment="1">
      <alignment vertical="center" wrapText="1"/>
    </xf>
    <xf numFmtId="1" fontId="10" fillId="2" borderId="10" xfId="0" applyNumberFormat="1" applyFont="1" applyFill="1" applyBorder="1" applyAlignment="1">
      <alignment horizontal="center" vertical="top" wrapText="1"/>
    </xf>
    <xf numFmtId="0" fontId="21" fillId="0" borderId="0" xfId="0" applyFont="1" applyAlignment="1">
      <alignment horizontal="right"/>
    </xf>
    <xf numFmtId="3" fontId="19" fillId="4" borderId="13" xfId="4" applyNumberFormat="1" applyFont="1" applyFill="1" applyBorder="1" applyAlignment="1">
      <alignment horizontal="center" vertical="center"/>
    </xf>
    <xf numFmtId="0" fontId="28" fillId="2" borderId="13" xfId="0" applyFont="1" applyFill="1" applyBorder="1" applyAlignment="1">
      <alignment horizontal="center" vertical="center" wrapText="1"/>
    </xf>
    <xf numFmtId="3" fontId="12" fillId="4" borderId="13" xfId="0" applyNumberFormat="1" applyFont="1" applyFill="1" applyBorder="1" applyAlignment="1">
      <alignment horizontal="center" vertical="center" wrapText="1"/>
    </xf>
    <xf numFmtId="0" fontId="1" fillId="6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7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3" fontId="17" fillId="4" borderId="1" xfId="5" applyNumberFormat="1" applyFont="1" applyFill="1" applyBorder="1" applyAlignment="1">
      <alignment horizontal="center" vertical="center" wrapText="1"/>
    </xf>
    <xf numFmtId="0" fontId="13" fillId="4" borderId="4" xfId="5" applyNumberFormat="1" applyFont="1" applyFill="1" applyBorder="1" applyAlignment="1">
      <alignment horizontal="center" vertical="center" wrapText="1"/>
    </xf>
    <xf numFmtId="0" fontId="13" fillId="4" borderId="4" xfId="5" applyNumberFormat="1" applyFont="1" applyFill="1" applyBorder="1" applyAlignment="1">
      <alignment horizontal="center" wrapText="1"/>
    </xf>
    <xf numFmtId="0" fontId="6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9" fontId="21" fillId="0" borderId="8" xfId="5" applyFont="1" applyFill="1" applyBorder="1" applyAlignment="1">
      <alignment horizontal="center" vertical="center"/>
    </xf>
    <xf numFmtId="3" fontId="18" fillId="0" borderId="8" xfId="5" applyNumberFormat="1" applyFont="1" applyFill="1" applyBorder="1" applyAlignment="1">
      <alignment horizontal="center" vertical="center" wrapText="1"/>
    </xf>
    <xf numFmtId="0" fontId="30" fillId="2" borderId="13" xfId="0" applyFont="1" applyFill="1" applyBorder="1" applyAlignment="1">
      <alignment horizontal="center" vertical="center" wrapText="1"/>
    </xf>
    <xf numFmtId="3" fontId="5" fillId="2" borderId="13" xfId="4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9" fontId="20" fillId="0" borderId="0" xfId="4" applyNumberFormat="1" applyFont="1" applyFill="1" applyBorder="1" applyAlignment="1">
      <alignment horizontal="center" vertical="center"/>
    </xf>
    <xf numFmtId="3" fontId="12" fillId="0" borderId="0" xfId="0" applyNumberFormat="1" applyFont="1" applyAlignment="1">
      <alignment horizontal="center" vertical="center" wrapText="1"/>
    </xf>
    <xf numFmtId="3" fontId="5" fillId="0" borderId="0" xfId="4" applyNumberFormat="1" applyFont="1" applyFill="1" applyBorder="1" applyAlignment="1">
      <alignment horizontal="center" vertical="center"/>
    </xf>
    <xf numFmtId="9" fontId="22" fillId="0" borderId="0" xfId="5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17" fillId="0" borderId="0" xfId="0" applyFont="1" applyAlignment="1">
      <alignment wrapText="1"/>
    </xf>
    <xf numFmtId="0" fontId="21" fillId="0" borderId="0" xfId="0" applyFont="1" applyAlignment="1">
      <alignment horizontal="right" vertical="center"/>
    </xf>
    <xf numFmtId="3" fontId="19" fillId="4" borderId="13" xfId="20" applyNumberFormat="1" applyFont="1" applyFill="1" applyBorder="1" applyAlignment="1">
      <alignment horizontal="center" vertical="center"/>
    </xf>
    <xf numFmtId="3" fontId="5" fillId="2" borderId="13" xfId="20" applyNumberFormat="1" applyFont="1" applyFill="1" applyBorder="1" applyAlignment="1">
      <alignment horizontal="center" vertical="center"/>
    </xf>
    <xf numFmtId="3" fontId="19" fillId="4" borderId="13" xfId="19" applyNumberFormat="1" applyFont="1" applyFill="1" applyBorder="1" applyAlignment="1">
      <alignment horizontal="center" vertical="center"/>
    </xf>
    <xf numFmtId="9" fontId="22" fillId="8" borderId="10" xfId="2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9" fontId="20" fillId="0" borderId="2" xfId="4" applyNumberFormat="1" applyFont="1" applyFill="1" applyBorder="1" applyAlignment="1">
      <alignment horizontal="center" vertical="center"/>
    </xf>
    <xf numFmtId="9" fontId="20" fillId="0" borderId="3" xfId="4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27" fillId="2" borderId="0" xfId="0" applyFont="1" applyFill="1" applyAlignment="1">
      <alignment horizontal="center" vertical="center"/>
    </xf>
    <xf numFmtId="0" fontId="16" fillId="2" borderId="2" xfId="0" applyFont="1" applyFill="1" applyBorder="1" applyAlignment="1">
      <alignment horizontal="center" vertical="center" textRotation="90"/>
    </xf>
    <xf numFmtId="0" fontId="16" fillId="2" borderId="11" xfId="0" applyFont="1" applyFill="1" applyBorder="1" applyAlignment="1">
      <alignment horizontal="center" vertical="center" textRotation="90"/>
    </xf>
    <xf numFmtId="0" fontId="16" fillId="2" borderId="3" xfId="0" applyFont="1" applyFill="1" applyBorder="1" applyAlignment="1">
      <alignment horizontal="center" vertical="center" textRotation="90"/>
    </xf>
    <xf numFmtId="0" fontId="5" fillId="2" borderId="1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9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center" wrapText="1"/>
    </xf>
    <xf numFmtId="0" fontId="26" fillId="0" borderId="0" xfId="0" applyFont="1" applyAlignment="1">
      <alignment horizontal="right" vertical="center" wrapText="1"/>
    </xf>
    <xf numFmtId="0" fontId="27" fillId="5" borderId="0" xfId="0" applyFont="1" applyFill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164" fontId="22" fillId="4" borderId="13" xfId="5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28" fillId="2" borderId="18" xfId="0" applyFont="1" applyFill="1" applyBorder="1" applyAlignment="1">
      <alignment horizontal="center" vertical="center"/>
    </xf>
    <xf numFmtId="0" fontId="28" fillId="2" borderId="19" xfId="0" applyFont="1" applyFill="1" applyBorder="1" applyAlignment="1">
      <alignment horizontal="center" vertical="center"/>
    </xf>
    <xf numFmtId="0" fontId="28" fillId="2" borderId="17" xfId="0" applyFont="1" applyFill="1" applyBorder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9" fontId="20" fillId="0" borderId="13" xfId="4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6" fillId="2" borderId="13" xfId="0" applyFont="1" applyFill="1" applyBorder="1" applyAlignment="1">
      <alignment horizontal="center" vertical="center" textRotation="90"/>
    </xf>
    <xf numFmtId="0" fontId="4" fillId="2" borderId="13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2" fontId="4" fillId="10" borderId="14" xfId="0" applyNumberFormat="1" applyFont="1" applyFill="1" applyBorder="1" applyAlignment="1">
      <alignment horizontal="center" vertical="center" wrapText="1"/>
    </xf>
    <xf numFmtId="2" fontId="4" fillId="10" borderId="15" xfId="0" applyNumberFormat="1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/>
    </xf>
    <xf numFmtId="0" fontId="4" fillId="9" borderId="15" xfId="0" applyFont="1" applyFill="1" applyBorder="1" applyAlignment="1">
      <alignment horizontal="center" vertical="center"/>
    </xf>
    <xf numFmtId="0" fontId="16" fillId="2" borderId="26" xfId="0" applyFont="1" applyFill="1" applyBorder="1" applyAlignment="1">
      <alignment horizontal="center" vertical="center" wrapText="1"/>
    </xf>
    <xf numFmtId="0" fontId="16" fillId="2" borderId="27" xfId="0" applyFont="1" applyFill="1" applyBorder="1" applyAlignment="1">
      <alignment horizontal="center" vertical="center" wrapText="1"/>
    </xf>
    <xf numFmtId="0" fontId="16" fillId="2" borderId="28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9" fontId="20" fillId="0" borderId="26" xfId="4" applyNumberFormat="1" applyFont="1" applyFill="1" applyBorder="1" applyAlignment="1">
      <alignment horizontal="center" vertical="center"/>
    </xf>
    <xf numFmtId="164" fontId="22" fillId="4" borderId="26" xfId="5" applyNumberFormat="1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9" fontId="20" fillId="0" borderId="28" xfId="4" applyNumberFormat="1" applyFont="1" applyFill="1" applyBorder="1" applyAlignment="1">
      <alignment horizontal="center" vertical="center"/>
    </xf>
    <xf numFmtId="164" fontId="22" fillId="4" borderId="28" xfId="5" applyNumberFormat="1" applyFont="1" applyFill="1" applyBorder="1" applyAlignment="1">
      <alignment horizontal="center" vertical="center" wrapText="1"/>
    </xf>
    <xf numFmtId="0" fontId="32" fillId="11" borderId="29" xfId="0" applyFont="1" applyFill="1" applyBorder="1" applyAlignment="1">
      <alignment horizontal="center" vertical="center"/>
    </xf>
    <xf numFmtId="0" fontId="33" fillId="12" borderId="29" xfId="0" applyFont="1" applyFill="1" applyBorder="1" applyAlignment="1">
      <alignment horizontal="center" vertical="center"/>
    </xf>
    <xf numFmtId="0" fontId="34" fillId="0" borderId="29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 wrapText="1"/>
    </xf>
    <xf numFmtId="0" fontId="36" fillId="0" borderId="29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 wrapText="1"/>
    </xf>
    <xf numFmtId="0" fontId="38" fillId="0" borderId="29" xfId="0" applyFont="1" applyBorder="1" applyAlignment="1">
      <alignment horizontal="center" vertical="center" wrapText="1"/>
    </xf>
    <xf numFmtId="9" fontId="39" fillId="0" borderId="29" xfId="4" applyNumberFormat="1" applyFont="1" applyBorder="1" applyAlignment="1" applyProtection="1">
      <alignment horizontal="center" vertical="center"/>
    </xf>
    <xf numFmtId="3" fontId="37" fillId="13" borderId="29" xfId="0" applyNumberFormat="1" applyFont="1" applyFill="1" applyBorder="1" applyAlignment="1">
      <alignment horizontal="center" vertical="center" wrapText="1"/>
    </xf>
    <xf numFmtId="3" fontId="40" fillId="13" borderId="29" xfId="4" applyNumberFormat="1" applyFont="1" applyFill="1" applyBorder="1" applyAlignment="1" applyProtection="1">
      <alignment horizontal="center" vertical="center"/>
    </xf>
    <xf numFmtId="164" fontId="41" fillId="13" borderId="29" xfId="5" applyNumberFormat="1" applyFont="1" applyFill="1" applyBorder="1" applyAlignment="1" applyProtection="1">
      <alignment horizontal="center" vertical="center" wrapText="1"/>
    </xf>
    <xf numFmtId="3" fontId="42" fillId="14" borderId="29" xfId="4" applyNumberFormat="1" applyFont="1" applyFill="1" applyBorder="1" applyAlignment="1" applyProtection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9" fontId="39" fillId="0" borderId="0" xfId="4" applyNumberFormat="1" applyFont="1" applyBorder="1" applyAlignment="1" applyProtection="1">
      <alignment horizontal="center" vertical="center"/>
    </xf>
    <xf numFmtId="3" fontId="37" fillId="0" borderId="0" xfId="0" applyNumberFormat="1" applyFont="1" applyAlignment="1">
      <alignment horizontal="center" vertical="center" wrapText="1"/>
    </xf>
    <xf numFmtId="3" fontId="42" fillId="0" borderId="0" xfId="4" applyNumberFormat="1" applyFont="1" applyBorder="1" applyAlignment="1" applyProtection="1">
      <alignment horizontal="center" vertical="center"/>
    </xf>
    <xf numFmtId="9" fontId="41" fillId="0" borderId="0" xfId="5" applyFont="1" applyBorder="1" applyAlignment="1" applyProtection="1">
      <alignment horizontal="center" vertical="center" wrapText="1"/>
    </xf>
    <xf numFmtId="3" fontId="44" fillId="13" borderId="29" xfId="4" applyNumberFormat="1" applyFont="1" applyFill="1" applyBorder="1" applyAlignment="1" applyProtection="1">
      <alignment horizontal="center" vertical="center"/>
    </xf>
    <xf numFmtId="3" fontId="45" fillId="14" borderId="29" xfId="4" applyNumberFormat="1" applyFont="1" applyFill="1" applyBorder="1" applyAlignment="1" applyProtection="1">
      <alignment horizontal="center" vertical="center"/>
    </xf>
    <xf numFmtId="3" fontId="45" fillId="15" borderId="29" xfId="4" applyNumberFormat="1" applyFont="1" applyFill="1" applyBorder="1" applyAlignment="1" applyProtection="1">
      <alignment horizontal="center" vertical="center"/>
    </xf>
    <xf numFmtId="3" fontId="45" fillId="0" borderId="0" xfId="4" applyNumberFormat="1" applyFont="1" applyBorder="1" applyAlignment="1" applyProtection="1">
      <alignment horizontal="center" vertical="center"/>
    </xf>
  </cellXfs>
  <cellStyles count="21">
    <cellStyle name="FONS" xfId="3" xr:uid="{00000000-0005-0000-0000-000000000000}"/>
    <cellStyle name="Millares 2" xfId="4" xr:uid="{00000000-0005-0000-0000-000002000000}"/>
    <cellStyle name="Millares 2 2" xfId="7" xr:uid="{00000000-0005-0000-0000-000003000000}"/>
    <cellStyle name="Millares 2 2 2" xfId="11" xr:uid="{D7C0D27F-2E5F-455E-96D5-BED197C62DDA}"/>
    <cellStyle name="Millares 2 2 2 2" xfId="20" xr:uid="{90CCD6FA-BC0F-49B9-BC3B-CE9EE842E8EF}"/>
    <cellStyle name="Millares 2 2 2 3" xfId="18" xr:uid="{2C9973B9-806F-4E2E-9CEE-3A3C76D62BF8}"/>
    <cellStyle name="Millares 2 2 3" xfId="14" xr:uid="{2292ADDF-6390-4921-8010-FF689E5B724D}"/>
    <cellStyle name="Millares 2 3" xfId="9" xr:uid="{155B1EFC-13FE-4832-BE04-B6616CDA20C8}"/>
    <cellStyle name="Millares 2 3 2" xfId="16" xr:uid="{49765168-FAA4-43AA-B349-5CE48F082FB8}"/>
    <cellStyle name="Millares 2 4" xfId="19" xr:uid="{F0B7C225-40AA-481D-B10A-52F2B429CD34}"/>
    <cellStyle name="Millares 2 5" xfId="12" xr:uid="{DE6A464D-8170-4C09-BEF2-375DA73C2D15}"/>
    <cellStyle name="Millares 3" xfId="6" xr:uid="{00000000-0005-0000-0000-000004000000}"/>
    <cellStyle name="Millares 3 2" xfId="10" xr:uid="{17C2C1A8-DDB9-41D0-B098-06C1AE70D917}"/>
    <cellStyle name="Millares 3 2 2" xfId="17" xr:uid="{A400C791-51F2-422D-8E90-1C08D35117C4}"/>
    <cellStyle name="Millares 3 3" xfId="13" xr:uid="{6EFCAC92-ADBA-4CBB-B971-FCE86343C040}"/>
    <cellStyle name="Millares 4" xfId="8" xr:uid="{D0AF9664-2131-4378-A8E2-58B829DC033D}"/>
    <cellStyle name="Millares 4 2" xfId="15" xr:uid="{D862A4B5-5000-4AB2-B948-EBB09289F394}"/>
    <cellStyle name="Normal" xfId="0" builtinId="0"/>
    <cellStyle name="Normal 2" xfId="1" xr:uid="{00000000-0005-0000-0000-000006000000}"/>
    <cellStyle name="Porcentaje" xfId="2" builtinId="5"/>
    <cellStyle name="Porcentaje 2" xfId="5" xr:uid="{00000000-0005-0000-0000-000008000000}"/>
  </cellStyles>
  <dxfs count="2091"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rgb="FFFFFFFF"/>
      </font>
      <fill>
        <patternFill>
          <bgColor rgb="FFE98BD7"/>
        </patternFill>
      </fill>
    </dxf>
    <dxf>
      <font>
        <b/>
        <i val="0"/>
        <color rgb="FFFFFFFF"/>
      </font>
      <fill>
        <patternFill>
          <bgColor rgb="FFD5007F"/>
        </patternFill>
      </fill>
    </dxf>
    <dxf>
      <font>
        <b/>
        <i val="0"/>
        <color rgb="FFFFFFFF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  <dxf>
      <font>
        <b/>
        <i val="0"/>
        <color theme="0"/>
      </font>
      <fill>
        <patternFill>
          <bgColor rgb="FFE98BD7"/>
        </patternFill>
      </fill>
    </dxf>
    <dxf>
      <font>
        <b/>
        <i val="0"/>
        <color theme="0"/>
      </font>
      <fill>
        <patternFill>
          <bgColor rgb="FFD5007F"/>
        </patternFill>
      </fill>
    </dxf>
    <dxf>
      <font>
        <b/>
        <i val="0"/>
        <color theme="0"/>
      </font>
      <fill>
        <patternFill>
          <bgColor rgb="FF950054"/>
        </patternFill>
      </fill>
    </dxf>
  </dxfs>
  <tableStyles count="0" defaultTableStyle="TableStyleMedium2" defaultPivotStyle="PivotStyleLight16"/>
  <colors>
    <mruColors>
      <color rgb="FFFF69C2"/>
      <color rgb="FF950054"/>
      <color rgb="FFB8006E"/>
      <color rgb="FFE98BD7"/>
      <color rgb="FFD5007F"/>
      <color rgb="FF972958"/>
      <color rgb="FFB2B2B2"/>
      <color rgb="FFFAE2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externalLink" Target="externalLinks/externalLink3.xml"/><Relationship Id="rId79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customXml" Target="../customXml/item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1.xml"/><Relationship Id="rId80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2.xml"/><Relationship Id="rId78" Type="http://schemas.openxmlformats.org/officeDocument/2006/relationships/sharedStrings" Target="sharedStrings.xml"/><Relationship Id="rId8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1145045</xdr:colOff>
      <xdr:row>0</xdr:row>
      <xdr:rowOff>485774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5070" cy="4857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1145045</xdr:colOff>
      <xdr:row>0</xdr:row>
      <xdr:rowOff>485774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DB7694-454C-458B-9015-173BAE062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50785" cy="4857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1145045</xdr:colOff>
      <xdr:row>0</xdr:row>
      <xdr:rowOff>485774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54E3EC7-4BEB-4F8D-8676-65D073897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50785" cy="4857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1145045</xdr:colOff>
      <xdr:row>0</xdr:row>
      <xdr:rowOff>485774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AF03114-4977-4F14-AF1B-CA575719E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50785" cy="4857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1145045</xdr:colOff>
      <xdr:row>0</xdr:row>
      <xdr:rowOff>485774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3ABF44D-C5F8-4529-A472-95B45C360D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50785" cy="48577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BC2696-CCDE-4519-847A-476F974B9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B69D7-6DBB-49D4-9EE1-70ED9F84F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8A487CA-C34A-4D46-9522-7C9515C0A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A249A40-AF1D-4F0F-96D2-7E7280D1C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2E6B19-5283-42A0-B2A0-1B0F755F8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F50703C-FE4D-4E9E-9ACC-99B8D9B54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DC601E-261F-479B-8557-69A741D18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9376" cy="48577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726F67-769D-42E9-9C3F-E6C515E5E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E603C13-05D2-47A9-BBD1-5422AACF8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33F2765-8A7C-40D2-BAA5-294DA6E41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5AD491-5E21-4B20-B557-5D2D5D263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3DBBF7-E58B-47E0-BDBA-3463E22C2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986E0D-5ED0-4E2F-8E65-963A2A8E0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ECF7F03-5437-43D8-837D-AEDD07C87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7864CD-C19F-476E-AE42-03C636456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2B40C0-8AE0-4FAA-B941-031AAB702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C6789B-F0B4-48E9-8897-63DD0506C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B5D4421-9CF9-4C43-815F-C12C7BC38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569E83-55F6-4835-A02C-C936CBD98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6535046-A5A6-4417-83D9-876533935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C0FF9D-BD5B-42F5-B2AA-91B24BA11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A64F70-B588-4EF6-A560-CEC89992F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ADCBF1-D665-49F9-89E2-4886C4020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CBB73B5-2FA8-49CC-83BD-24B97730B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CEA2B0-53DB-46C3-B787-A825569D9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4756B1-0B2C-4F8D-99D8-C1EB923A1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30E58DD-2A7F-4C0F-830C-4CC7A48591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70FD83B-B2E9-42EF-9C06-83BBF3F2F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81E06B-E138-4A62-9D49-40E6604FB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138426A-940A-4E4D-B48E-7ACBA5CD6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359EFE9-FEC2-4EA7-B515-DC4F23A65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D3A5CD1-0E27-44A2-97E0-05FDE749A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56BDFA-C920-4C94-B0A8-375EFE825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90B509-BEE4-40CA-B152-612C6B6DE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A6C14CD-7FB7-4681-A63E-317A9BA14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25A14C-FDE4-471C-8B06-652976F2A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EB6539E-F097-4812-B02C-92BDFE9A8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DD90E7-EA21-4CDE-92E3-0274500A1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7F7A851-01AE-4305-8CA9-108208391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00BF5C2-B007-478B-94E4-740041B19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AD3D0CA-2AD4-49BE-BAC5-DFC542ACB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5A9382D-E107-4CD3-AB2F-52233410D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FCCC66-E436-4E48-BD64-0482C47BC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026263-E717-4CA5-AFFE-F0D9B97BA0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EF4C9A3-1831-4EB2-8FC5-135BFC743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2777F2-56B1-4A2E-8478-661C96282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BE979C-019B-44B9-9439-153BA91A0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8233EE-BF15-43A6-B99B-CEB278C06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0D32303-D199-4119-8434-6A2B6EF7E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72CDF8-395E-42C3-A1AD-4589C204C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9F5D23-E2C3-4CBB-8AC3-73EE9BDC8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76039A5-0FB9-449A-A91B-250183EE6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FC5E0D-6FD7-49A2-8AC1-5D83C6773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6E6FF5-3DA9-46C8-AA69-507955D33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66A6511-7656-484F-B18B-BFA0DC696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7675B31-3F75-4648-BC9C-10250B5FE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DC437FF-B3D3-4B52-94BD-40BE27111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AAF9F6-3082-4107-BFBB-C977A91FB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8F653EC-7660-493E-97AD-48F40E01F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66870D-2656-498C-A249-2F7E9144B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E57DB8-09B0-4097-99BF-128DE9B67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2B31DA4-6788-42CB-B4D9-0E6A474EA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0ACCB3-FDC8-40E6-9FA9-D0866F613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D0F178-7106-4041-A374-742B136C8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641351</xdr:colOff>
      <xdr:row>0</xdr:row>
      <xdr:rowOff>485774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5E6511-1008-4E2E-BEA6-5095D5E54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6201" cy="4857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blero%20de%20Indicadores%20PROCESOS%20SUSTANTIVOS%20VER%20CAP%202023_ALM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do.galicia/Downloads/30_01-02-05-06_Tablero%20de%20Indicadores%20PROCESOS%20SUSTANTIVOS%20VER%20CAP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do.galicia/Downloads/30_Agosto_Tablero%20de%20Indicadores%20PROCESOS%20SUSTANTIVOS%20VER%20CAP%202023_COORDINADO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do.galicia/Downloads/Tablero%20de%20Indicadores%20PROCESOS%20SUSTANTIVOS%20VER%20CAP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NEL DE CONTROL DISTRITAL"/>
      <sheetName val="301151"/>
      <sheetName val="301152"/>
      <sheetName val="301153"/>
      <sheetName val="301451"/>
      <sheetName val="301452"/>
      <sheetName val="301453"/>
      <sheetName val="301454"/>
      <sheetName val="301751"/>
      <sheetName val="301752"/>
      <sheetName val="301753"/>
      <sheetName val="301754"/>
      <sheetName val="301951"/>
      <sheetName val="301953"/>
      <sheetName val="301954"/>
      <sheetName val="301955"/>
      <sheetName val="302051"/>
      <sheetName val="302053"/>
      <sheetName val="302054"/>
      <sheetName val="302055"/>
    </sheetNames>
    <sheetDataSet>
      <sheetData sheetId="0">
        <row r="9">
          <cell r="A9">
            <v>1</v>
          </cell>
          <cell r="B9" t="str">
            <v>ENTREVISTA</v>
          </cell>
          <cell r="C9" t="str">
            <v xml:space="preserve"> Auxiliar de Atención Ciudadana</v>
          </cell>
          <cell r="D9" t="str">
            <v>Efectividad de la entrevista =</v>
          </cell>
          <cell r="E9" t="str">
            <v>(Número de trámites aplicados / (Número de fichas requisitadas - Notificaciones de improcedencia de trámite)) x 100</v>
          </cell>
          <cell r="F9" t="str">
            <v>Semanal (remesa)</v>
          </cell>
          <cell r="G9">
            <v>0.9</v>
          </cell>
          <cell r="H9" t="str">
            <v>Número de trámites aplicados</v>
          </cell>
        </row>
        <row r="10">
          <cell r="H10" t="str">
            <v>Número de fichas requisitadas - Notificaciones de improcedencia de trámite</v>
          </cell>
        </row>
        <row r="12">
          <cell r="A12">
            <v>2</v>
          </cell>
          <cell r="B12" t="str">
            <v>TRÁMITE</v>
          </cell>
          <cell r="C12" t="str">
            <v>Operador de Equipo Tecnológico</v>
          </cell>
          <cell r="D12" t="str">
            <v>Trámites exitosos efectivos=</v>
          </cell>
          <cell r="E12" t="str">
            <v>(Número de trámites exitosos / Número de trámites aplicados) x 100</v>
          </cell>
          <cell r="F12" t="str">
            <v>Semanal (remesa)</v>
          </cell>
          <cell r="G12">
            <v>0.9</v>
          </cell>
          <cell r="H12" t="str">
            <v>Número de trámites exitosos</v>
          </cell>
        </row>
        <row r="13">
          <cell r="H13" t="str">
            <v>Número de trámites aplicados</v>
          </cell>
        </row>
        <row r="15">
          <cell r="A15">
            <v>3</v>
          </cell>
          <cell r="B15" t="str">
            <v>TRANSFERENCIA</v>
          </cell>
          <cell r="C15" t="str">
            <v>Responsable de Módulo</v>
          </cell>
          <cell r="D15" t="str">
            <v xml:space="preserve">Transacciones exitosas = </v>
          </cell>
          <cell r="E15" t="str">
            <v>(Número de Archivos de Transacción aceptados /Total de Archivos de Transacción procesados) x100</v>
          </cell>
          <cell r="F15" t="str">
            <v>Semanal (remesa)</v>
          </cell>
          <cell r="G15">
            <v>0.9</v>
          </cell>
          <cell r="H15" t="str">
            <v>Número de Archivos de Transacción aceptados</v>
          </cell>
        </row>
        <row r="16">
          <cell r="H16" t="str">
            <v>Total de Archivos de Transacción procesados</v>
          </cell>
        </row>
        <row r="18">
          <cell r="A18">
            <v>4</v>
          </cell>
          <cell r="B18" t="str">
            <v>CONCILIACIÓN</v>
          </cell>
          <cell r="C18" t="str">
            <v>Responsable de Módulo</v>
          </cell>
          <cell r="D18" t="str">
            <v xml:space="preserve">Credenciales disponibles para entrega = </v>
          </cell>
          <cell r="E18" t="str">
            <v>((Credenciales recibidas - credenciales inconsistentes) / Credenciales recibidas) x 100</v>
          </cell>
          <cell r="F18" t="str">
            <v>Semanal (remesa)</v>
          </cell>
          <cell r="G18">
            <v>0.9</v>
          </cell>
          <cell r="H18" t="str">
            <v xml:space="preserve">Credenciales Recibidas - Credenciales inconsistentes </v>
          </cell>
        </row>
        <row r="19">
          <cell r="H19" t="str">
            <v xml:space="preserve">Credenciales recibidas </v>
          </cell>
        </row>
        <row r="21">
          <cell r="A21">
            <v>5</v>
          </cell>
          <cell r="B21" t="str">
            <v>CONCILIACIÓN</v>
          </cell>
          <cell r="C21" t="str">
            <v>Responsable de Módulo</v>
          </cell>
          <cell r="D21" t="str">
            <v xml:space="preserve">Credenciales disponibles para entrega = </v>
          </cell>
          <cell r="E21" t="str">
            <v>(Credenciales en resguardo / Credenciales totales en SIIRFE disponibles para entrega) x 100</v>
          </cell>
          <cell r="F21" t="str">
            <v>Semanal (remesa)</v>
          </cell>
          <cell r="G21">
            <v>1</v>
          </cell>
          <cell r="H21" t="str">
            <v>Credenciales en resguardo</v>
          </cell>
        </row>
        <row r="22">
          <cell r="H22" t="str">
            <v>Credenciales totales en SIIRFE disponibles para entrega</v>
          </cell>
        </row>
        <row r="24">
          <cell r="A24">
            <v>6</v>
          </cell>
          <cell r="B24" t="str">
            <v>ENTREGA</v>
          </cell>
          <cell r="C24" t="str">
            <v>Operador de Equipo Tecnológico</v>
          </cell>
          <cell r="D24" t="str">
            <v xml:space="preserve">Efectividad de entrega de CPV en MAC = </v>
          </cell>
          <cell r="E24" t="str">
            <v>(Total de credenciales entregadas / Total de credenciales solicitadas) x 100</v>
          </cell>
          <cell r="F24" t="str">
            <v>Semanal (remesa)</v>
          </cell>
          <cell r="G24">
            <v>0.9</v>
          </cell>
          <cell r="H24" t="str">
            <v xml:space="preserve">Total de credenciales entregadas </v>
          </cell>
        </row>
        <row r="25">
          <cell r="H25" t="str">
            <v xml:space="preserve"> Total de credenciales solicitadas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NEL DE CONTROL DISTRITAL"/>
      <sheetName val="300151"/>
      <sheetName val="300152"/>
      <sheetName val="300153"/>
      <sheetName val="300251"/>
      <sheetName val="300252"/>
      <sheetName val="300253"/>
      <sheetName val="300254"/>
      <sheetName val="300351"/>
      <sheetName val="300352"/>
      <sheetName val="300353"/>
      <sheetName val="300551"/>
      <sheetName val="300552"/>
      <sheetName val="300553"/>
      <sheetName val="300651"/>
      <sheetName val="300652"/>
      <sheetName val="300653"/>
      <sheetName val="300751"/>
      <sheetName val="300752"/>
      <sheetName val="300753"/>
      <sheetName val="300754"/>
      <sheetName val="300851"/>
      <sheetName val="300852"/>
      <sheetName val="300853"/>
      <sheetName val="300854"/>
      <sheetName val="300855"/>
      <sheetName val="300951"/>
      <sheetName val="300952"/>
      <sheetName val="300953"/>
      <sheetName val="300954"/>
      <sheetName val="301051"/>
      <sheetName val="301052"/>
      <sheetName val="301151"/>
      <sheetName val="301152"/>
      <sheetName val="301153"/>
      <sheetName val="301251"/>
      <sheetName val="301252"/>
      <sheetName val="301253"/>
      <sheetName val="301254"/>
      <sheetName val="301351"/>
      <sheetName val="301352"/>
      <sheetName val="301353"/>
      <sheetName val="301354"/>
      <sheetName val="301355"/>
      <sheetName val="301451"/>
      <sheetName val="301452"/>
      <sheetName val="301453"/>
      <sheetName val="301454"/>
      <sheetName val="301551"/>
      <sheetName val="301552"/>
      <sheetName val="301553"/>
      <sheetName val="301651"/>
      <sheetName val="301652"/>
      <sheetName val="301653"/>
      <sheetName val="301751"/>
      <sheetName val="301752"/>
      <sheetName val="301753"/>
      <sheetName val="301754"/>
      <sheetName val="301851"/>
      <sheetName val="301852"/>
      <sheetName val="301853"/>
      <sheetName val="301854"/>
      <sheetName val="301951"/>
      <sheetName val="301953"/>
      <sheetName val="301954"/>
      <sheetName val="301955"/>
      <sheetName val="302051"/>
      <sheetName val="302053"/>
      <sheetName val="302054"/>
      <sheetName val="302055"/>
    </sheetNames>
    <sheetDataSet>
      <sheetData sheetId="0">
        <row r="9">
          <cell r="A9">
            <v>1</v>
          </cell>
          <cell r="B9" t="str">
            <v>ENTREVISTA</v>
          </cell>
          <cell r="C9" t="str">
            <v xml:space="preserve"> Auxiliar de Atención Ciudadana</v>
          </cell>
          <cell r="D9" t="str">
            <v>Efectividad de la entrevista =</v>
          </cell>
          <cell r="E9" t="str">
            <v>(Número de trámites aplicados / (Número de fichas requisitadas - Notificaciones de improcedencia de trámite)) x 100</v>
          </cell>
          <cell r="F9" t="str">
            <v>Semanal (remesa)</v>
          </cell>
          <cell r="G9">
            <v>0.9</v>
          </cell>
          <cell r="H9" t="str">
            <v>Número de trámites aplicados</v>
          </cell>
        </row>
        <row r="10">
          <cell r="H10" t="str">
            <v>Número de fichas requisitadas - Notificaciones de improcedencia de trámite</v>
          </cell>
        </row>
        <row r="12">
          <cell r="A12">
            <v>2</v>
          </cell>
          <cell r="B12" t="str">
            <v>TRÁMITE</v>
          </cell>
          <cell r="C12" t="str">
            <v>Operador de Equipo Tecnológico</v>
          </cell>
          <cell r="D12" t="str">
            <v>Trámites exitosos efectivos=</v>
          </cell>
          <cell r="E12" t="str">
            <v>(Número de trámites exitosos / Número de trámites aplicados) x 100</v>
          </cell>
          <cell r="F12" t="str">
            <v>Semanal (remesa)</v>
          </cell>
          <cell r="G12">
            <v>0.9</v>
          </cell>
          <cell r="H12" t="str">
            <v>Número de trámites exitosos</v>
          </cell>
        </row>
        <row r="13">
          <cell r="H13" t="str">
            <v>Número de trámites aplicados</v>
          </cell>
        </row>
        <row r="15">
          <cell r="A15">
            <v>3</v>
          </cell>
          <cell r="B15" t="str">
            <v>TRANSFERENCIA</v>
          </cell>
          <cell r="C15" t="str">
            <v>Responsable de Módulo</v>
          </cell>
          <cell r="D15" t="str">
            <v xml:space="preserve">Transacciones exitosas = </v>
          </cell>
          <cell r="E15" t="str">
            <v>(Número de Archivos de Transacción aceptados /Total de Archivos de Transacción procesados) x100</v>
          </cell>
          <cell r="F15" t="str">
            <v>Semanal (remesa)</v>
          </cell>
          <cell r="G15">
            <v>0.9</v>
          </cell>
          <cell r="H15" t="str">
            <v>Número de Archivos de Transacción aceptados</v>
          </cell>
        </row>
        <row r="16">
          <cell r="H16" t="str">
            <v>Total de Archivos de Transacción procesados</v>
          </cell>
        </row>
        <row r="18">
          <cell r="A18">
            <v>4</v>
          </cell>
          <cell r="B18" t="str">
            <v>CONCILIACIÓN</v>
          </cell>
          <cell r="C18" t="str">
            <v>Responsable de Módulo</v>
          </cell>
          <cell r="D18" t="str">
            <v xml:space="preserve">Credenciales disponibles para entrega = </v>
          </cell>
          <cell r="E18" t="str">
            <v>((Credenciales recibidas - credenciales inconsistentes) / Credenciales recibidas) x 100</v>
          </cell>
          <cell r="F18" t="str">
            <v>Semanal (remesa)</v>
          </cell>
          <cell r="G18">
            <v>0.9</v>
          </cell>
          <cell r="H18" t="str">
            <v xml:space="preserve">Credenciales Recibidas - Credenciales inconsistentes </v>
          </cell>
        </row>
        <row r="19">
          <cell r="H19" t="str">
            <v xml:space="preserve">Credenciales recibidas </v>
          </cell>
        </row>
        <row r="21">
          <cell r="A21">
            <v>5</v>
          </cell>
          <cell r="B21" t="str">
            <v>CONCILIACIÓN</v>
          </cell>
          <cell r="C21" t="str">
            <v>Responsable de Módulo</v>
          </cell>
          <cell r="D21" t="str">
            <v xml:space="preserve">Credenciales disponibles para entrega = </v>
          </cell>
          <cell r="E21" t="str">
            <v>(Credenciales en resguardo / Credenciales totales en SIIRFE disponibles para entrega) x 100</v>
          </cell>
          <cell r="F21" t="str">
            <v>Semanal (remesa)</v>
          </cell>
          <cell r="G21">
            <v>1</v>
          </cell>
          <cell r="H21" t="str">
            <v>Credenciales en resguardo</v>
          </cell>
        </row>
        <row r="22">
          <cell r="H22" t="str">
            <v>Credenciales totales en SIIRFE disponibles para entrega</v>
          </cell>
        </row>
        <row r="24">
          <cell r="A24">
            <v>6</v>
          </cell>
          <cell r="B24" t="str">
            <v>ENTREGA</v>
          </cell>
          <cell r="C24" t="str">
            <v>Operador de Equipo Tecnológico</v>
          </cell>
          <cell r="D24" t="str">
            <v xml:space="preserve">Efectividad de entrega de CPV en MAC = </v>
          </cell>
          <cell r="E24" t="str">
            <v>(Total de credenciales entregadas / Total de credenciales solicitadas) x 100</v>
          </cell>
          <cell r="F24" t="str">
            <v>Semanal (remesa)</v>
          </cell>
          <cell r="G24">
            <v>0.9</v>
          </cell>
          <cell r="H24" t="str">
            <v xml:space="preserve">Total de credenciales entregadas </v>
          </cell>
        </row>
        <row r="25">
          <cell r="H25" t="str">
            <v xml:space="preserve"> Total de credenciales solicitadas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NEL DE CONTROL DISTRITAL"/>
      <sheetName val="300451"/>
      <sheetName val="300452"/>
      <sheetName val="300851"/>
      <sheetName val="300852"/>
      <sheetName val="300853"/>
      <sheetName val="300854"/>
      <sheetName val="300855"/>
      <sheetName val="300951"/>
      <sheetName val="300952"/>
      <sheetName val="300953"/>
      <sheetName val="300954"/>
      <sheetName val="301051"/>
      <sheetName val="301052"/>
      <sheetName val="301251"/>
      <sheetName val="301252"/>
      <sheetName val="301253"/>
      <sheetName val="301254"/>
      <sheetName val="301351"/>
      <sheetName val="301352"/>
      <sheetName val="301353"/>
      <sheetName val="301354"/>
      <sheetName val="301355"/>
      <sheetName val="301451"/>
      <sheetName val="301452"/>
      <sheetName val="301453"/>
      <sheetName val="301454"/>
      <sheetName val="301551"/>
      <sheetName val="301552"/>
      <sheetName val="301553"/>
      <sheetName val="301651"/>
      <sheetName val="301652"/>
      <sheetName val="301653"/>
      <sheetName val="301751"/>
      <sheetName val="301752"/>
      <sheetName val="301753"/>
      <sheetName val="301754"/>
      <sheetName val="301851"/>
      <sheetName val="301852"/>
      <sheetName val="301853"/>
      <sheetName val="301854"/>
      <sheetName val="301951"/>
      <sheetName val="301953"/>
      <sheetName val="301954"/>
      <sheetName val="301955"/>
      <sheetName val="302051"/>
      <sheetName val="302053"/>
      <sheetName val="302054"/>
      <sheetName val="302055"/>
    </sheetNames>
    <sheetDataSet>
      <sheetData sheetId="0">
        <row r="9">
          <cell r="A9">
            <v>1</v>
          </cell>
          <cell r="B9" t="str">
            <v>ENTREVISTA</v>
          </cell>
          <cell r="C9" t="str">
            <v xml:space="preserve"> Auxiliar de Atención Ciudadana</v>
          </cell>
          <cell r="D9" t="str">
            <v>Efectividad de la entrevista =</v>
          </cell>
          <cell r="E9" t="str">
            <v>(Número de trámites aplicados / (Número de fichas requisitadas - Notificaciones de improcedencia de trámite)) x 100</v>
          </cell>
          <cell r="F9" t="str">
            <v>Semanal (remesa)</v>
          </cell>
          <cell r="G9">
            <v>0.9</v>
          </cell>
          <cell r="H9" t="str">
            <v>Número de trámites aplicados</v>
          </cell>
        </row>
        <row r="10">
          <cell r="H10" t="str">
            <v>Número de fichas requisitadas - Notificaciones de improcedencia de trámite</v>
          </cell>
        </row>
        <row r="12">
          <cell r="A12">
            <v>2</v>
          </cell>
          <cell r="B12" t="str">
            <v>TRÁMITE</v>
          </cell>
          <cell r="C12" t="str">
            <v>Operador de Equipo Tecnológico</v>
          </cell>
          <cell r="D12" t="str">
            <v>Trámites exitosos efectivos=</v>
          </cell>
          <cell r="E12" t="str">
            <v>(Número de trámites exitosos / Número de trámites aplicados) x 100</v>
          </cell>
          <cell r="F12" t="str">
            <v>Semanal (remesa)</v>
          </cell>
          <cell r="G12">
            <v>0.9</v>
          </cell>
          <cell r="H12" t="str">
            <v>Número de trámites exitosos</v>
          </cell>
        </row>
        <row r="13">
          <cell r="H13" t="str">
            <v>Número de trámites aplicados</v>
          </cell>
        </row>
        <row r="15">
          <cell r="A15">
            <v>3</v>
          </cell>
          <cell r="B15" t="str">
            <v>TRANSFERENCIA</v>
          </cell>
          <cell r="C15" t="str">
            <v>Responsable de Módulo</v>
          </cell>
          <cell r="D15" t="str">
            <v xml:space="preserve">Transacciones exitosas = </v>
          </cell>
          <cell r="E15" t="str">
            <v>(Número de Archivos de Transacción aceptados /Total de Archivos de Transacción procesados) x100</v>
          </cell>
          <cell r="F15" t="str">
            <v>Semanal (remesa)</v>
          </cell>
          <cell r="G15">
            <v>0.9</v>
          </cell>
          <cell r="H15" t="str">
            <v>Número de Archivos de Transacción aceptados</v>
          </cell>
        </row>
        <row r="16">
          <cell r="H16" t="str">
            <v>Total de Archivos de Transacción procesados</v>
          </cell>
        </row>
        <row r="18">
          <cell r="A18">
            <v>4</v>
          </cell>
          <cell r="B18" t="str">
            <v>CONCILIACIÓN</v>
          </cell>
          <cell r="C18" t="str">
            <v>Responsable de Módulo</v>
          </cell>
          <cell r="D18" t="str">
            <v xml:space="preserve">Credenciales disponibles para entrega = </v>
          </cell>
          <cell r="E18" t="str">
            <v>((Credenciales recibidas - credenciales inconsistentes) / Credenciales recibidas) x 100</v>
          </cell>
          <cell r="F18" t="str">
            <v>Semanal (remesa)</v>
          </cell>
          <cell r="G18">
            <v>0.9</v>
          </cell>
          <cell r="H18" t="str">
            <v xml:space="preserve">Credenciales Recibidas - Credenciales inconsistentes </v>
          </cell>
        </row>
        <row r="19">
          <cell r="H19" t="str">
            <v xml:space="preserve">Credenciales recibidas </v>
          </cell>
        </row>
        <row r="21">
          <cell r="A21">
            <v>5</v>
          </cell>
          <cell r="B21" t="str">
            <v>CONCILIACIÓN</v>
          </cell>
          <cell r="C21" t="str">
            <v>Responsable de Módulo</v>
          </cell>
          <cell r="D21" t="str">
            <v xml:space="preserve">Credenciales disponibles para entrega = </v>
          </cell>
          <cell r="E21" t="str">
            <v>(Credenciales en resguardo / Credenciales totales en SIIRFE disponibles para entrega) x 100</v>
          </cell>
          <cell r="F21" t="str">
            <v>Semanal (remesa)</v>
          </cell>
          <cell r="G21">
            <v>1</v>
          </cell>
          <cell r="H21" t="str">
            <v>Credenciales en resguardo</v>
          </cell>
        </row>
        <row r="22">
          <cell r="H22" t="str">
            <v>Credenciales totales en SIIRFE disponibles para entrega</v>
          </cell>
        </row>
        <row r="24">
          <cell r="A24">
            <v>6</v>
          </cell>
          <cell r="B24" t="str">
            <v>ENTREGA</v>
          </cell>
          <cell r="C24" t="str">
            <v>Operador de Equipo Tecnológico</v>
          </cell>
          <cell r="D24" t="str">
            <v xml:space="preserve">Efectividad de entrega de CPV en MAC = </v>
          </cell>
          <cell r="E24" t="str">
            <v>(Total de credenciales entregadas / Total de credenciales solicitadas) x 100</v>
          </cell>
          <cell r="F24" t="str">
            <v>Semanal (remesa)</v>
          </cell>
          <cell r="G24">
            <v>0.9</v>
          </cell>
          <cell r="H24" t="str">
            <v xml:space="preserve">Total de credenciales entregadas </v>
          </cell>
        </row>
        <row r="25">
          <cell r="H25" t="str">
            <v xml:space="preserve"> Total de credenciales solicitadas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NEL DE CONTROL DISTRITAL"/>
      <sheetName val="300151"/>
      <sheetName val="300152"/>
      <sheetName val="300153"/>
      <sheetName val="300251"/>
      <sheetName val="300252"/>
      <sheetName val="300253"/>
      <sheetName val="300254"/>
      <sheetName val="300351"/>
      <sheetName val="300352"/>
      <sheetName val="300353"/>
      <sheetName val="300451"/>
      <sheetName val="300452"/>
      <sheetName val="300551"/>
      <sheetName val="300552"/>
      <sheetName val="300553"/>
      <sheetName val="Hoja1"/>
      <sheetName val="300651"/>
      <sheetName val="300652"/>
      <sheetName val="300653"/>
      <sheetName val="300751"/>
      <sheetName val="300752"/>
      <sheetName val="300753"/>
      <sheetName val="300754"/>
      <sheetName val="300851"/>
      <sheetName val="300852"/>
      <sheetName val="300853"/>
      <sheetName val="300854"/>
      <sheetName val="300855"/>
      <sheetName val="300951"/>
      <sheetName val="300952"/>
      <sheetName val="300953"/>
      <sheetName val="300954"/>
      <sheetName val="301051"/>
      <sheetName val="301052"/>
      <sheetName val="301151"/>
      <sheetName val="301152"/>
      <sheetName val="301153"/>
      <sheetName val="301251"/>
      <sheetName val="301252"/>
      <sheetName val="301253"/>
      <sheetName val="301254"/>
      <sheetName val="301351"/>
      <sheetName val="301352"/>
      <sheetName val="301353"/>
      <sheetName val="301354"/>
      <sheetName val="301355"/>
      <sheetName val="301451"/>
      <sheetName val="301452"/>
      <sheetName val="301453"/>
      <sheetName val="301454"/>
      <sheetName val="301551"/>
      <sheetName val="301552"/>
      <sheetName val="301553"/>
      <sheetName val="301651"/>
      <sheetName val="301652"/>
      <sheetName val="301751"/>
      <sheetName val="301752"/>
      <sheetName val="301753"/>
      <sheetName val="301754"/>
      <sheetName val="301851"/>
      <sheetName val="301653"/>
      <sheetName val="301852"/>
      <sheetName val="301853"/>
      <sheetName val="301854"/>
      <sheetName val="301951"/>
      <sheetName val="301953"/>
      <sheetName val="301954"/>
      <sheetName val="301955"/>
      <sheetName val="302051"/>
      <sheetName val="302053"/>
      <sheetName val="302054"/>
      <sheetName val="302055"/>
    </sheetNames>
    <sheetDataSet>
      <sheetData sheetId="0">
        <row r="9">
          <cell r="A9">
            <v>1</v>
          </cell>
          <cell r="B9" t="str">
            <v>ENTREVISTA</v>
          </cell>
          <cell r="C9" t="str">
            <v xml:space="preserve"> Auxiliar de Atención Ciudadana</v>
          </cell>
          <cell r="D9" t="str">
            <v>Efectividad de la entrevista =</v>
          </cell>
          <cell r="E9" t="str">
            <v>(Número de trámites aplicados / (Número de fichas requisitadas - Notificaciones de improcedencia de trámite)) x 100</v>
          </cell>
          <cell r="F9" t="str">
            <v>Semanal (remesa)</v>
          </cell>
          <cell r="G9">
            <v>0.9</v>
          </cell>
          <cell r="H9" t="str">
            <v>Número de trámites aplicados</v>
          </cell>
        </row>
        <row r="10">
          <cell r="H10" t="str">
            <v>Número de fichas requisitadas - Notificaciones de improcedencia de trámite</v>
          </cell>
        </row>
        <row r="12">
          <cell r="A12">
            <v>2</v>
          </cell>
          <cell r="B12" t="str">
            <v>TRÁMITE</v>
          </cell>
          <cell r="C12" t="str">
            <v>Operador de Equipo Tecnológico</v>
          </cell>
          <cell r="D12" t="str">
            <v>Trámites exitosos efectivos=</v>
          </cell>
          <cell r="E12" t="str">
            <v>(Número de trámites exitosos / Número de trámites aplicados) x 100</v>
          </cell>
          <cell r="F12" t="str">
            <v>Semanal (remesa)</v>
          </cell>
          <cell r="G12">
            <v>0.9</v>
          </cell>
          <cell r="H12" t="str">
            <v>Número de trámites exitosos</v>
          </cell>
        </row>
        <row r="13">
          <cell r="H13" t="str">
            <v>Número de trámites aplicados</v>
          </cell>
        </row>
        <row r="15">
          <cell r="A15">
            <v>3</v>
          </cell>
          <cell r="B15" t="str">
            <v>TRANSFERENCIA</v>
          </cell>
          <cell r="C15" t="str">
            <v>Responsable de Módulo</v>
          </cell>
          <cell r="D15" t="str">
            <v xml:space="preserve">Transacciones exitosas = </v>
          </cell>
          <cell r="E15" t="str">
            <v>(Número de Archivos de Transacción aceptados /Total de Archivos de Transacción procesados) x100</v>
          </cell>
          <cell r="F15" t="str">
            <v>Semanal (remesa)</v>
          </cell>
          <cell r="G15">
            <v>0.9</v>
          </cell>
          <cell r="H15" t="str">
            <v>Número de Archivos de Transacción aceptados</v>
          </cell>
        </row>
        <row r="16">
          <cell r="H16" t="str">
            <v>Total de Archivos de Transacción procesados</v>
          </cell>
        </row>
        <row r="18">
          <cell r="A18">
            <v>4</v>
          </cell>
          <cell r="B18" t="str">
            <v>CONCILIACIÓN</v>
          </cell>
          <cell r="C18" t="str">
            <v>Responsable de Módulo</v>
          </cell>
          <cell r="D18" t="str">
            <v xml:space="preserve">Credenciales disponibles para entrega = </v>
          </cell>
          <cell r="E18" t="str">
            <v>((Credenciales recibidas - credenciales inconsistentes) / Credenciales recibidas) x 100</v>
          </cell>
          <cell r="F18" t="str">
            <v>Semanal (remesa)</v>
          </cell>
          <cell r="G18">
            <v>0.9</v>
          </cell>
          <cell r="H18" t="str">
            <v xml:space="preserve">Credenciales Recibidas - Credenciales inconsistentes </v>
          </cell>
        </row>
        <row r="19">
          <cell r="H19" t="str">
            <v xml:space="preserve">Credenciales recibidas </v>
          </cell>
        </row>
        <row r="21">
          <cell r="A21">
            <v>5</v>
          </cell>
          <cell r="B21" t="str">
            <v>CONCILIACIÓN</v>
          </cell>
          <cell r="C21" t="str">
            <v>Responsable de Módulo</v>
          </cell>
          <cell r="D21" t="str">
            <v xml:space="preserve">Credenciales disponibles para entrega = </v>
          </cell>
          <cell r="E21" t="str">
            <v>(Credenciales en resguardo / Credenciales totales en SIIRFE disponibles para entrega) x 100</v>
          </cell>
          <cell r="F21" t="str">
            <v>Semanal (remesa)</v>
          </cell>
          <cell r="G21">
            <v>1</v>
          </cell>
          <cell r="H21" t="str">
            <v>Credenciales en resguardo</v>
          </cell>
        </row>
        <row r="22">
          <cell r="H22" t="str">
            <v>Credenciales totales en SIIRFE disponibles para entrega</v>
          </cell>
        </row>
        <row r="24">
          <cell r="A24">
            <v>6</v>
          </cell>
          <cell r="B24" t="str">
            <v>ENTREGA</v>
          </cell>
          <cell r="C24" t="str">
            <v>Operador de Equipo Tecnológico</v>
          </cell>
          <cell r="D24" t="str">
            <v xml:space="preserve">Efectividad de entrega de CPV en MAC = </v>
          </cell>
          <cell r="E24" t="str">
            <v>(Total de credenciales entregadas / Total de credenciales solicitadas) x 100</v>
          </cell>
          <cell r="F24" t="str">
            <v>Semanal (remesa)</v>
          </cell>
          <cell r="G24">
            <v>0.9</v>
          </cell>
          <cell r="H24" t="str">
            <v xml:space="preserve">Total de credenciales entregadas </v>
          </cell>
        </row>
        <row r="25">
          <cell r="H25" t="str">
            <v xml:space="preserve"> Total de credenciales solicitadas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26"/>
  <sheetViews>
    <sheetView showGridLines="0" tabSelected="1" view="pageBreakPreview" topLeftCell="AF1" zoomScale="70" zoomScaleNormal="70" zoomScaleSheetLayoutView="70" workbookViewId="0">
      <selection activeCell="E9" sqref="E9:E10"/>
    </sheetView>
  </sheetViews>
  <sheetFormatPr baseColWidth="10" defaultColWidth="11.44140625" defaultRowHeight="30" customHeight="1" x14ac:dyDescent="0.25"/>
  <cols>
    <col min="1" max="1" width="3" style="1" bestFit="1" customWidth="1"/>
    <col min="2" max="2" width="25.109375" style="1" customWidth="1"/>
    <col min="3" max="3" width="21.4414062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6.33203125" style="1" bestFit="1" customWidth="1"/>
    <col min="9" max="9" width="29.6640625" style="1" customWidth="1"/>
    <col min="10" max="10" width="1.5546875" style="1" customWidth="1"/>
    <col min="11" max="11" width="29.6640625" style="1" customWidth="1"/>
    <col min="12" max="12" width="1.5546875" style="1" customWidth="1"/>
    <col min="13" max="13" width="29.6640625" style="1" customWidth="1"/>
    <col min="14" max="14" width="1.5546875" style="1" customWidth="1"/>
    <col min="15" max="15" width="29.6640625" style="1" customWidth="1"/>
    <col min="16" max="16" width="1.44140625" style="1" customWidth="1"/>
    <col min="17" max="17" width="29.6640625" style="1" customWidth="1"/>
    <col min="18" max="18" width="1.44140625" style="1" customWidth="1"/>
    <col min="19" max="19" width="29.6640625" style="1" customWidth="1"/>
    <col min="20" max="20" width="1.44140625" style="1" customWidth="1"/>
    <col min="21" max="21" width="29.6640625" style="1" customWidth="1"/>
    <col min="22" max="22" width="1.44140625" style="1" customWidth="1"/>
    <col min="23" max="23" width="29.6640625" style="1" customWidth="1"/>
    <col min="24" max="24" width="1.44140625" style="1" customWidth="1"/>
    <col min="25" max="25" width="29.6640625" style="1" customWidth="1"/>
    <col min="26" max="26" width="1.44140625" style="1" customWidth="1"/>
    <col min="27" max="27" width="29.6640625" style="1" customWidth="1"/>
    <col min="28" max="28" width="1.44140625" style="1" customWidth="1"/>
    <col min="29" max="29" width="29.6640625" style="1" customWidth="1"/>
    <col min="30" max="30" width="1.44140625" style="1" customWidth="1"/>
    <col min="31" max="31" width="29.6640625" style="1" customWidth="1"/>
    <col min="32" max="32" width="1.44140625" style="1" customWidth="1"/>
    <col min="33" max="33" width="29.6640625" style="1" customWidth="1"/>
    <col min="34" max="34" width="1.44140625" style="1" customWidth="1"/>
    <col min="35" max="35" width="29.6640625" style="1" customWidth="1"/>
    <col min="36" max="36" width="1.44140625" style="1" customWidth="1"/>
    <col min="37" max="37" width="29.6640625" style="1" customWidth="1"/>
    <col min="38" max="38" width="1.44140625" style="1" customWidth="1"/>
    <col min="39" max="39" width="29.6640625" style="1" customWidth="1"/>
    <col min="40" max="40" width="1.44140625" style="1" customWidth="1"/>
    <col min="41" max="41" width="29.6640625" style="1" customWidth="1"/>
    <col min="42" max="42" width="1.44140625" style="1" customWidth="1"/>
    <col min="43" max="43" width="29.6640625" style="1" customWidth="1"/>
    <col min="44" max="44" width="1.44140625" style="1" customWidth="1"/>
    <col min="45" max="45" width="29.6640625" style="1" customWidth="1"/>
    <col min="46" max="46" width="1.44140625" style="1" customWidth="1"/>
    <col min="47" max="47" width="29.6640625" style="1" customWidth="1"/>
    <col min="48" max="48" width="1.44140625" style="1" customWidth="1"/>
    <col min="49" max="49" width="29.6640625" style="1" customWidth="1"/>
    <col min="50" max="16384" width="11.44140625" style="1"/>
  </cols>
  <sheetData>
    <row r="1" spans="1:49" ht="40.5" customHeight="1" x14ac:dyDescent="0.25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</row>
    <row r="2" spans="1:49" ht="40.5" customHeight="1" x14ac:dyDescent="0.3">
      <c r="A2" s="12"/>
      <c r="B2" s="12"/>
      <c r="C2" s="12"/>
      <c r="D2" s="13"/>
      <c r="E2" s="13"/>
      <c r="F2" s="13"/>
      <c r="G2" s="13"/>
      <c r="H2" s="10"/>
      <c r="I2" s="12"/>
      <c r="J2" s="12"/>
      <c r="M2" s="100" t="s">
        <v>1</v>
      </c>
      <c r="N2" s="101"/>
      <c r="O2" s="101"/>
      <c r="P2" s="13"/>
      <c r="Q2" s="60" t="s">
        <v>2</v>
      </c>
      <c r="U2" s="24"/>
    </row>
    <row r="3" spans="1:49" ht="11.25" customHeight="1" x14ac:dyDescent="0.25">
      <c r="A3" s="12"/>
      <c r="B3" s="6"/>
      <c r="C3" s="6"/>
      <c r="D3" s="6"/>
      <c r="E3" s="6"/>
      <c r="F3" s="6"/>
      <c r="G3" s="6"/>
      <c r="H3" s="6"/>
    </row>
    <row r="4" spans="1:49" ht="30" customHeight="1" x14ac:dyDescent="0.25">
      <c r="A4" s="79" t="s">
        <v>3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</row>
    <row r="5" spans="1:49" ht="26.25" customHeight="1" x14ac:dyDescent="0.25">
      <c r="A5" s="102" t="s">
        <v>4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</row>
    <row r="6" spans="1:49" ht="18" customHeight="1" x14ac:dyDescent="0.25">
      <c r="A6" s="80" t="s">
        <v>5</v>
      </c>
      <c r="B6" s="88" t="s">
        <v>6</v>
      </c>
      <c r="C6" s="89"/>
      <c r="D6" s="89"/>
      <c r="E6" s="89"/>
      <c r="F6" s="89"/>
      <c r="G6" s="89"/>
      <c r="H6" s="90"/>
      <c r="I6" s="83" t="s">
        <v>7</v>
      </c>
      <c r="J6" s="15"/>
      <c r="K6" s="83" t="s">
        <v>7</v>
      </c>
      <c r="L6" s="15"/>
      <c r="M6" s="83" t="s">
        <v>7</v>
      </c>
      <c r="N6" s="15"/>
      <c r="O6" s="83" t="s">
        <v>7</v>
      </c>
      <c r="P6" s="15"/>
      <c r="Q6" s="83" t="s">
        <v>7</v>
      </c>
      <c r="S6" s="83" t="s">
        <v>7</v>
      </c>
      <c r="U6" s="83" t="s">
        <v>7</v>
      </c>
      <c r="W6" s="83" t="s">
        <v>7</v>
      </c>
      <c r="Y6" s="83" t="s">
        <v>7</v>
      </c>
      <c r="AA6" s="83" t="s">
        <v>7</v>
      </c>
      <c r="AC6" s="83" t="s">
        <v>7</v>
      </c>
      <c r="AE6" s="83" t="s">
        <v>7</v>
      </c>
      <c r="AG6" s="83" t="s">
        <v>7</v>
      </c>
      <c r="AI6" s="83" t="s">
        <v>7</v>
      </c>
      <c r="AK6" s="83" t="s">
        <v>7</v>
      </c>
      <c r="AM6" s="83" t="s">
        <v>7</v>
      </c>
      <c r="AO6" s="83" t="s">
        <v>7</v>
      </c>
      <c r="AQ6" s="83" t="s">
        <v>7</v>
      </c>
      <c r="AS6" s="83" t="s">
        <v>7</v>
      </c>
      <c r="AU6" s="83" t="s">
        <v>7</v>
      </c>
      <c r="AW6" s="83" t="s">
        <v>7</v>
      </c>
    </row>
    <row r="7" spans="1:49" ht="15.6" x14ac:dyDescent="0.25">
      <c r="A7" s="81"/>
      <c r="B7" s="88" t="s">
        <v>8</v>
      </c>
      <c r="C7" s="89"/>
      <c r="D7" s="90"/>
      <c r="E7" s="88" t="s">
        <v>9</v>
      </c>
      <c r="F7" s="89"/>
      <c r="G7" s="89"/>
      <c r="H7" s="90"/>
      <c r="I7" s="83"/>
      <c r="J7" s="15"/>
      <c r="K7" s="83"/>
      <c r="L7" s="15"/>
      <c r="M7" s="83"/>
      <c r="N7" s="15"/>
      <c r="O7" s="83"/>
      <c r="P7" s="15"/>
      <c r="Q7" s="83"/>
      <c r="S7" s="83"/>
      <c r="U7" s="83"/>
      <c r="W7" s="83"/>
      <c r="Y7" s="83"/>
      <c r="AA7" s="83"/>
      <c r="AC7" s="83"/>
      <c r="AE7" s="83"/>
      <c r="AG7" s="83"/>
      <c r="AI7" s="83"/>
      <c r="AK7" s="83"/>
      <c r="AM7" s="83"/>
      <c r="AO7" s="83"/>
      <c r="AQ7" s="83"/>
      <c r="AS7" s="83"/>
      <c r="AU7" s="83"/>
      <c r="AW7" s="83"/>
    </row>
    <row r="8" spans="1:49" s="2" customFormat="1" ht="29.25" customHeight="1" x14ac:dyDescent="0.25">
      <c r="A8" s="82"/>
      <c r="B8" s="5" t="s">
        <v>10</v>
      </c>
      <c r="C8" s="5" t="s">
        <v>11</v>
      </c>
      <c r="D8" s="5" t="s">
        <v>12</v>
      </c>
      <c r="E8" s="5" t="s">
        <v>13</v>
      </c>
      <c r="F8" s="11" t="s">
        <v>14</v>
      </c>
      <c r="G8" s="11" t="s">
        <v>15</v>
      </c>
      <c r="H8" s="11" t="s">
        <v>16</v>
      </c>
      <c r="I8" s="23" t="s">
        <v>17</v>
      </c>
      <c r="J8" s="15"/>
      <c r="K8" s="23" t="s">
        <v>18</v>
      </c>
      <c r="L8" s="15"/>
      <c r="M8" s="23" t="s">
        <v>19</v>
      </c>
      <c r="N8" s="15"/>
      <c r="O8" s="23" t="s">
        <v>20</v>
      </c>
      <c r="P8" s="15"/>
      <c r="Q8" s="23" t="s">
        <v>21</v>
      </c>
      <c r="S8" s="23" t="s">
        <v>22</v>
      </c>
      <c r="U8" s="23" t="s">
        <v>23</v>
      </c>
      <c r="W8" s="23" t="s">
        <v>24</v>
      </c>
      <c r="Y8" s="23" t="s">
        <v>25</v>
      </c>
      <c r="AA8" s="23" t="s">
        <v>26</v>
      </c>
      <c r="AC8" s="23" t="s">
        <v>27</v>
      </c>
      <c r="AE8" s="23" t="s">
        <v>28</v>
      </c>
      <c r="AG8" s="23" t="s">
        <v>29</v>
      </c>
      <c r="AI8" s="23" t="s">
        <v>30</v>
      </c>
      <c r="AK8" s="23" t="s">
        <v>31</v>
      </c>
      <c r="AM8" s="23" t="s">
        <v>32</v>
      </c>
      <c r="AO8" s="23" t="s">
        <v>33</v>
      </c>
      <c r="AQ8" s="23" t="s">
        <v>34</v>
      </c>
      <c r="AS8" s="23" t="s">
        <v>35</v>
      </c>
      <c r="AU8" s="23" t="s">
        <v>36</v>
      </c>
      <c r="AW8" s="23" t="s">
        <v>37</v>
      </c>
    </row>
    <row r="9" spans="1:49" s="2" customFormat="1" ht="45" customHeight="1" x14ac:dyDescent="0.25">
      <c r="A9" s="95">
        <v>1</v>
      </c>
      <c r="B9" s="67" t="s">
        <v>38</v>
      </c>
      <c r="C9" s="67" t="s">
        <v>39</v>
      </c>
      <c r="D9" s="86" t="s">
        <v>40</v>
      </c>
      <c r="E9" s="69" t="s">
        <v>41</v>
      </c>
      <c r="F9" s="73" t="s">
        <v>42</v>
      </c>
      <c r="G9" s="75">
        <v>0.9</v>
      </c>
      <c r="H9" s="34" t="s">
        <v>43</v>
      </c>
      <c r="I9" s="64">
        <f>AVERAGE('300151'!AV10:AV11,'300152'!AV10:AV11,'300153'!AV10:AV11)</f>
        <v>1</v>
      </c>
      <c r="J9" s="16"/>
      <c r="K9" s="64">
        <f>AVERAGE('300251'!AV10:AV11,'300252'!AV10:AV11,'300253'!AV10:AV11,'300254'!AV10:AV11)</f>
        <v>1</v>
      </c>
      <c r="L9" s="16"/>
      <c r="M9" s="64">
        <f>AVERAGE(AV11,'300352'!AV10:AV11,'300353'!AV10:AV11)</f>
        <v>1</v>
      </c>
      <c r="N9" s="16"/>
      <c r="O9" s="64">
        <f>AVERAGE('300451'!AV10:AV11,'300452'!AV10:AV11)</f>
        <v>1</v>
      </c>
      <c r="P9" s="16"/>
      <c r="Q9" s="64">
        <f>AVERAGE('300551'!AV10:AV11,'300552'!AV10:AV11,'300553'!AV10:AV11)</f>
        <v>0.99323517707918818</v>
      </c>
      <c r="S9" s="64">
        <f>AVERAGE('300651'!AV10:AV11,'300652'!AV10:AV11,'300653'!AV10:AV11)</f>
        <v>1</v>
      </c>
      <c r="U9" s="64">
        <f>AVERAGE('300751'!AV10:AV11,'300752'!AV10:AV11,'300753'!AV10:AV11,'300754'!AV10:AV11)</f>
        <v>0.98783783783783785</v>
      </c>
      <c r="W9" s="64">
        <f>AVERAGE('300851'!AV10:AV11,'300852'!AV10:AV11,'300853'!AV10:AV11,'300854'!AV10:AV11,'300855'!AV10:AV11)</f>
        <v>0.99782510928638746</v>
      </c>
      <c r="Y9" s="64">
        <f>AVERAGE('300951'!AV10:AV11,'300952'!AV10:AV11,'300953'!AV10:AV11,'300954'!AV10:AV11)</f>
        <v>0.9998378728923476</v>
      </c>
      <c r="AA9" s="64">
        <f>AVERAGE('301051'!AV10:AV11,'301052'!AV10:AV11)</f>
        <v>0.99881392254432488</v>
      </c>
      <c r="AC9" s="64">
        <f>AVERAGE('301151'!AV10:AV11,'301152'!AV10:AV11,'301153'!AV10:AV11)</f>
        <v>0.99988761519442571</v>
      </c>
      <c r="AE9" s="64">
        <f>AVERAGE('301251'!AV10:AV11,'301252'!AV10:AV11,'301253'!AV10:AV11,'301254'!AV10:AV11)</f>
        <v>0.99959742351046699</v>
      </c>
      <c r="AG9" s="64">
        <f>AVERAGE('301351'!AV10:AV11,'301352'!AV10:AV11,'301353'!AV10:AV11,'301354'!AV10:AV11,'301355'!AV10:AV11)</f>
        <v>0.99360480741908952</v>
      </c>
      <c r="AI9" s="64">
        <f>AVERAGE('301451'!AV10:AV11,'301452'!AV10:AV11,'301453'!AV10:AV11,'301454'!AV10:AV11)</f>
        <v>0.99887519200823927</v>
      </c>
      <c r="AK9" s="64">
        <f>AVERAGE('301551'!AV10:AV11,'301552'!AV10:AV11,'301553'!AV10:AV11)</f>
        <v>0.99781692498227936</v>
      </c>
      <c r="AM9" s="64">
        <f>AVERAGE('301651'!AV8:AV9,'301652'!AV10:AV11,'301653'!AV10:AV11)</f>
        <v>0.99980540961276521</v>
      </c>
      <c r="AO9" s="64">
        <f>AVERAGE('301751'!AV10:AV11,'301752'!AV10:AV11,'301753'!AV10:AV11,'301754'!AV10:AV11)</f>
        <v>1</v>
      </c>
      <c r="AQ9" s="64">
        <f>AVERAGE('301851'!AV10:AV11,'301852'!AV10:AV11,'301853'!AV10:AV11,'301854'!AV10:AV11)</f>
        <v>0.99730431350528759</v>
      </c>
      <c r="AS9" s="64">
        <f>AVERAGE('301951'!AV10:AV11,'301953'!AV10:AV11,'301954'!AV10:AV11,'301955'!AV10:AV11)</f>
        <v>0.99646507266760431</v>
      </c>
      <c r="AU9" s="64">
        <f>AVERAGE('302051'!AV10:AV11,'302053'!AV10:AV11,'302054'!AV10:AV11,'302055'!AV10:AV11)</f>
        <v>1</v>
      </c>
      <c r="AW9" s="64">
        <f>AVERAGE(I9,K9,M9,O9,Q9,S9,U9,W9,Y9,AA9,AC9,AE9,AG9,AI9,AK9,AM9,AO9,AQ9,AS9,AU9)</f>
        <v>0.99804533392701233</v>
      </c>
    </row>
    <row r="10" spans="1:49" s="2" customFormat="1" ht="45" customHeight="1" x14ac:dyDescent="0.25">
      <c r="A10" s="96"/>
      <c r="B10" s="68"/>
      <c r="C10" s="68"/>
      <c r="D10" s="87"/>
      <c r="E10" s="70"/>
      <c r="F10" s="74"/>
      <c r="G10" s="76"/>
      <c r="H10" s="35" t="s">
        <v>44</v>
      </c>
      <c r="I10" s="64"/>
      <c r="J10" s="16"/>
      <c r="K10" s="64"/>
      <c r="L10" s="16"/>
      <c r="M10" s="64"/>
      <c r="N10" s="16"/>
      <c r="O10" s="64"/>
      <c r="P10" s="16"/>
      <c r="Q10" s="64"/>
      <c r="S10" s="64"/>
      <c r="U10" s="64"/>
      <c r="W10" s="64"/>
      <c r="Y10" s="64"/>
      <c r="AA10" s="64"/>
      <c r="AC10" s="64"/>
      <c r="AE10" s="64"/>
      <c r="AG10" s="64"/>
      <c r="AI10" s="64"/>
      <c r="AK10" s="64"/>
      <c r="AM10" s="64"/>
      <c r="AO10" s="64"/>
      <c r="AQ10" s="64"/>
      <c r="AS10" s="64"/>
      <c r="AU10" s="64"/>
      <c r="AW10" s="64"/>
    </row>
    <row r="11" spans="1:49" s="3" customFormat="1" ht="28.5" customHeight="1" x14ac:dyDescent="0.25">
      <c r="A11" s="97"/>
      <c r="B11" s="98"/>
      <c r="C11" s="98"/>
      <c r="D11" s="98"/>
      <c r="E11" s="98"/>
      <c r="F11" s="98"/>
      <c r="G11" s="98"/>
      <c r="H11" s="98"/>
      <c r="I11" s="7"/>
      <c r="J11" s="7"/>
      <c r="K11" s="7"/>
      <c r="L11" s="7"/>
      <c r="M11" s="7"/>
      <c r="N11" s="7"/>
      <c r="O11" s="7"/>
      <c r="P11" s="7"/>
      <c r="Q11" s="7"/>
      <c r="U11" s="7"/>
      <c r="W11" s="7"/>
      <c r="Y11" s="7"/>
      <c r="AA11" s="7"/>
      <c r="AC11" s="7"/>
      <c r="AE11" s="7"/>
      <c r="AG11" s="7"/>
      <c r="AI11" s="7"/>
      <c r="AK11" s="7"/>
      <c r="AM11" s="7"/>
      <c r="AO11" s="7"/>
      <c r="AQ11" s="7"/>
      <c r="AS11" s="7"/>
      <c r="AU11" s="7"/>
    </row>
    <row r="12" spans="1:49" s="3" customFormat="1" ht="42" customHeight="1" x14ac:dyDescent="0.25">
      <c r="A12" s="95">
        <v>2</v>
      </c>
      <c r="B12" s="67" t="s">
        <v>45</v>
      </c>
      <c r="C12" s="67" t="s">
        <v>46</v>
      </c>
      <c r="D12" s="69" t="s">
        <v>47</v>
      </c>
      <c r="E12" s="84" t="s">
        <v>48</v>
      </c>
      <c r="F12" s="73" t="s">
        <v>42</v>
      </c>
      <c r="G12" s="75">
        <v>0.9</v>
      </c>
      <c r="H12" s="36" t="s">
        <v>49</v>
      </c>
      <c r="I12" s="64">
        <f>AVERAGE('300151'!AV13:AV14,'300152'!AV13:AV14,'300153'!AV13:AV14)</f>
        <v>0.97530058925748586</v>
      </c>
      <c r="J12" s="16"/>
      <c r="K12" s="64">
        <f>AVERAGE('300251'!AV13:AV14,'300252'!AV13:AV14,'300253'!AV13:AV14,'300254'!AV13:AV14)</f>
        <v>0.98884708081255224</v>
      </c>
      <c r="L12" s="16"/>
      <c r="M12" s="64">
        <f>AVERAGE('300352'!AV13:AV14,'300353'!AV13:AV14)</f>
        <v>0.99415584415584424</v>
      </c>
      <c r="N12" s="16"/>
      <c r="O12" s="64">
        <f>AVERAGE('300451'!AV13:AV14,'300452'!AV13:AV14)</f>
        <v>1</v>
      </c>
      <c r="P12" s="16"/>
      <c r="Q12" s="64">
        <f>AVERAGE('300551'!AV13:AV14,'300552'!AV13:AV14,'300553'!AV13:AV14)</f>
        <v>0.99249224817575277</v>
      </c>
      <c r="S12" s="64">
        <f>AVERAGE('300651'!AV13:AV14,'300652'!AV13:AV14,'300653'!AV13:AV14)</f>
        <v>0.98335034644889874</v>
      </c>
      <c r="U12" s="64">
        <f>AVERAGE('300751'!AV13:AV14,'300752'!AV13:AV14,'300753'!AV13:AV14,'300754'!AV13:AV14)</f>
        <v>0.99460468964243853</v>
      </c>
      <c r="W12" s="64">
        <f>AVERAGE('300851'!AV13:AV14,'300852'!AV13:AV14,'300853'!AV13:AV14,'300854'!AV13:AV14,'300855'!AV13:AV14)</f>
        <v>0.99428762367074752</v>
      </c>
      <c r="Y12" s="64">
        <f>AVERAGE('300951'!AV13:AV14,'300952'!AV13:AV14,'300953'!AV13:AV14,'300954'!AV13:AV14)</f>
        <v>0.9969758055859681</v>
      </c>
      <c r="AA12" s="64">
        <f>AVERAGE('301051'!AV13:AV14,'301052'!AV13:AV14)</f>
        <v>0.9957270353127452</v>
      </c>
      <c r="AC12" s="64">
        <f>AVERAGE('301153'!AV13:AV14)</f>
        <v>0.95296523517382414</v>
      </c>
      <c r="AE12" s="64">
        <f>AVERAGE('301251'!AV13:AV14,'301252'!AV13:AV14,'301253'!AV13:AV14,'301254'!AV13:AV14)</f>
        <v>0.99588551499489952</v>
      </c>
      <c r="AG12" s="64">
        <f>AVERAGE('301351'!AV13:AV14,'301352'!AV13:AV14,'301353'!AV13:AV14,'301354'!AV13:AV14,'301355'!AV13:AV14)</f>
        <v>0.97823597379474625</v>
      </c>
      <c r="AI12" s="64">
        <f>AVERAGE('301451'!AV13:AV14,'301452'!AV13:AV14,'301453'!AV13:AV14,'301454'!AV13:AV14)</f>
        <v>0.99254390488823707</v>
      </c>
      <c r="AK12" s="64">
        <f>AVERAGE('301551'!AV13:AV14,'301552'!AV13:AV14,'301553'!AV13:AV14)</f>
        <v>0.99276007417644252</v>
      </c>
      <c r="AM12" s="64">
        <f>AVERAGE('301651'!AV10:AV11,'301652'!AV13:AV14,'301653'!AV13:AV14)</f>
        <v>0.99742038092130869</v>
      </c>
      <c r="AO12" s="64">
        <f>AVERAGE('301751'!AV13:AV14,'301752'!AV13:AV14,'301753'!AV13:AV14,'301754'!AV13:AV14)</f>
        <v>0.99238946078659873</v>
      </c>
      <c r="AQ12" s="64">
        <f>AVERAGE('301851'!AV13:AV14,'301852'!AV13:AV14,'301853'!AV13:AV14,'301854'!AV13:AV14)</f>
        <v>0.99188730109946754</v>
      </c>
      <c r="AS12" s="64">
        <f>AVERAGE('301951'!AV13:AV14,'301953'!AV13:AV14,'301954'!AV13:AV14,'301955'!AV13:AV14)</f>
        <v>0.99896003462360072</v>
      </c>
      <c r="AU12" s="64">
        <f>AVERAGE('302051'!AV13:AV14,'302053'!AV13:AV14,'302054'!AV13:AV14,'302055'!AV13:AV14)</f>
        <v>0.99167796034758182</v>
      </c>
      <c r="AW12" s="64">
        <f>AVERAGE(I12,K12,M12,O12,Q12,S12,U12,W12,Y12,AA12,AC12,AE12,AG12,AI12,AK12,AM12,AO12,AQ12,AS12,AU12)</f>
        <v>0.99002335519345697</v>
      </c>
    </row>
    <row r="13" spans="1:49" s="3" customFormat="1" ht="42" customHeight="1" x14ac:dyDescent="0.25">
      <c r="A13" s="96"/>
      <c r="B13" s="68"/>
      <c r="C13" s="68"/>
      <c r="D13" s="70"/>
      <c r="E13" s="85"/>
      <c r="F13" s="74"/>
      <c r="G13" s="76"/>
      <c r="H13" s="35" t="s">
        <v>43</v>
      </c>
      <c r="I13" s="64"/>
      <c r="J13" s="16"/>
      <c r="K13" s="64"/>
      <c r="L13" s="16"/>
      <c r="M13" s="64"/>
      <c r="N13" s="16"/>
      <c r="O13" s="64"/>
      <c r="P13" s="16"/>
      <c r="Q13" s="64"/>
      <c r="S13" s="64"/>
      <c r="U13" s="64"/>
      <c r="W13" s="64"/>
      <c r="Y13" s="64"/>
      <c r="AA13" s="64"/>
      <c r="AC13" s="64"/>
      <c r="AE13" s="64"/>
      <c r="AG13" s="64"/>
      <c r="AI13" s="64"/>
      <c r="AK13" s="64"/>
      <c r="AM13" s="64"/>
      <c r="AO13" s="64"/>
      <c r="AQ13" s="64"/>
      <c r="AS13" s="64"/>
      <c r="AU13" s="64"/>
      <c r="AW13" s="64"/>
    </row>
    <row r="14" spans="1:49" s="3" customFormat="1" ht="28.5" customHeight="1" x14ac:dyDescent="0.25">
      <c r="A14" s="18"/>
      <c r="B14" s="19"/>
      <c r="C14" s="19"/>
      <c r="D14" s="19"/>
      <c r="E14" s="19"/>
      <c r="F14" s="19"/>
      <c r="G14" s="19"/>
      <c r="H14" s="19"/>
      <c r="I14" s="8"/>
      <c r="J14" s="8"/>
      <c r="K14" s="8"/>
      <c r="L14" s="8"/>
      <c r="M14" s="8"/>
      <c r="N14" s="8"/>
      <c r="O14" s="8"/>
      <c r="P14" s="8"/>
      <c r="Q14" s="8"/>
      <c r="U14" s="8"/>
      <c r="W14" s="8"/>
      <c r="Y14" s="8"/>
      <c r="AA14" s="8"/>
      <c r="AC14" s="8"/>
      <c r="AE14" s="8"/>
      <c r="AG14" s="8"/>
      <c r="AI14" s="8"/>
      <c r="AK14" s="8"/>
      <c r="AM14" s="8"/>
      <c r="AO14" s="8"/>
      <c r="AQ14" s="8"/>
      <c r="AS14" s="8"/>
      <c r="AU14" s="8"/>
    </row>
    <row r="15" spans="1:49" s="3" customFormat="1" ht="39" customHeight="1" x14ac:dyDescent="0.2">
      <c r="A15" s="95">
        <v>3</v>
      </c>
      <c r="B15" s="67" t="s">
        <v>50</v>
      </c>
      <c r="C15" s="67" t="s">
        <v>51</v>
      </c>
      <c r="D15" s="69" t="s">
        <v>52</v>
      </c>
      <c r="E15" s="84" t="s">
        <v>53</v>
      </c>
      <c r="F15" s="91" t="s">
        <v>42</v>
      </c>
      <c r="G15" s="75">
        <v>0.9</v>
      </c>
      <c r="H15" s="37" t="s">
        <v>54</v>
      </c>
      <c r="I15" s="64">
        <f>AVERAGE('300151'!AV16:AV17,'300152'!AV16:AV17,'300153'!AV16:AV17)</f>
        <v>1</v>
      </c>
      <c r="J15" s="14"/>
      <c r="K15" s="64">
        <f>AVERAGE('300251'!AV16:AV17,'300252'!AV16:AV17,'300253'!AV16:AV17,'300254'!AV16:AV17)</f>
        <v>1</v>
      </c>
      <c r="L15" s="14"/>
      <c r="M15" s="64">
        <f>AVERAGE('300352'!AV16:AV17,'300353'!AV16:AV17)</f>
        <v>1</v>
      </c>
      <c r="N15" s="14"/>
      <c r="O15" s="64">
        <f>AVERAGE('300451'!AV16:AV17,'300452'!AV16:AV17)</f>
        <v>1</v>
      </c>
      <c r="P15" s="14"/>
      <c r="Q15" s="64">
        <f>AVERAGE('300551'!AV16:AV17,'300552'!AV16:AV17,'300553'!AV16:AV17)</f>
        <v>1</v>
      </c>
      <c r="S15" s="64">
        <f>AVERAGE('300651'!AV16:AV17,'300652'!AV16:AV17,'300653'!AV16:AV17)</f>
        <v>1</v>
      </c>
      <c r="U15" s="64">
        <f>AVERAGE('300751'!AV16:AV17,'300752'!AV16:AV17,'300753'!AV16:AV17,'300754'!AV16:AV17)</f>
        <v>0.99741735537190079</v>
      </c>
      <c r="W15" s="64">
        <f>AVERAGE('300851'!AV16:AV17,'300852'!AV16:AV17,'300853'!AV16:AV17,'300854'!AV16:AV17,'300855'!AV16:AV17)</f>
        <v>1</v>
      </c>
      <c r="Y15" s="64">
        <f>AVERAGE('300951'!AV16:AV17,'300952'!AV16:AV17,'300953'!AV16:AV17,'300954'!AV16:AV17)</f>
        <v>1.0007518796992481</v>
      </c>
      <c r="AA15" s="64">
        <f>AVERAGE('301051'!AV16:AV17,'301052'!AV16:AV17)</f>
        <v>1</v>
      </c>
      <c r="AC15" s="64">
        <f>AVERAGE('301153'!AV16:AV17)</f>
        <v>1</v>
      </c>
      <c r="AE15" s="64">
        <f>AVERAGE('301251'!AV16:AV17,'301252'!AV16:AV17,'301253'!AV16:AV17,'301254'!AV16:AV17)</f>
        <v>0.99653067628522218</v>
      </c>
      <c r="AG15" s="64">
        <f>AVERAGE('301351'!AV16:AV17,'301352'!AV16:AV17,'301353'!AV16:AV17,'301354'!AV16:AV17,'301355'!AV16:AV17)</f>
        <v>0.99937402190923308</v>
      </c>
      <c r="AI15" s="64">
        <f>AVERAGE('301451'!AV16:AV17,'301452'!AV16:AV17,'301453'!AV16:AV17,'301454'!AV16:AV17)</f>
        <v>1</v>
      </c>
      <c r="AK15" s="64">
        <f>AVERAGE('301551'!AV16:AV17,'301552'!AV16:AV17,'301553'!AV16:AV17)</f>
        <v>1</v>
      </c>
      <c r="AM15" s="64">
        <f>AVERAGE('301651'!AV12:AV13,'301652'!AV16:AV17,'301653'!AV16:AV17)</f>
        <v>1</v>
      </c>
      <c r="AO15" s="64">
        <f>AVERAGE('301751'!AV16:AV17,'301752'!AV16:AV17,'301753'!AV16:AV17,'301754'!AV16:AV17)</f>
        <v>0.99238946078659873</v>
      </c>
      <c r="AQ15" s="64">
        <f>AVERAGE('301851'!AV16:AV17,'301852'!AV16:AV17,'301853'!AV16:AV17,'301854'!AV16:AV17)</f>
        <v>0.99966442953020129</v>
      </c>
      <c r="AS15" s="64">
        <f>AVERAGE('301951'!AV16:AV17,'301953'!AV16:AV17,'301954'!AV16:AV17,'301955'!AV16:AV17)</f>
        <v>0.99896003462360072</v>
      </c>
      <c r="AU15" s="64">
        <f>AVERAGE('302051'!AV16:AV17,'302053'!AV16:AV17,'302054'!AV16:AV17,'302055'!AV16:AV17)</f>
        <v>0.99167796034758182</v>
      </c>
      <c r="AW15" s="64">
        <f>AVERAGE(I15,K15,M15,O15,Q15,S15,U15,W15,Y15,AA15,AC15,AE15,AG15,AI15,AK15,AM15,AO15,AQ15,AS15,AU15)</f>
        <v>0.99883829092767917</v>
      </c>
    </row>
    <row r="16" spans="1:49" s="3" customFormat="1" ht="51" customHeight="1" x14ac:dyDescent="0.25">
      <c r="A16" s="96"/>
      <c r="B16" s="68"/>
      <c r="C16" s="68"/>
      <c r="D16" s="70"/>
      <c r="E16" s="85"/>
      <c r="F16" s="92"/>
      <c r="G16" s="76"/>
      <c r="H16" s="36" t="s">
        <v>55</v>
      </c>
      <c r="I16" s="64"/>
      <c r="J16" s="16"/>
      <c r="K16" s="64"/>
      <c r="L16" s="16"/>
      <c r="M16" s="64"/>
      <c r="N16" s="16"/>
      <c r="O16" s="64"/>
      <c r="P16" s="16"/>
      <c r="Q16" s="64"/>
      <c r="S16" s="64"/>
      <c r="U16" s="64"/>
      <c r="W16" s="64"/>
      <c r="Y16" s="64"/>
      <c r="AA16" s="64"/>
      <c r="AC16" s="64"/>
      <c r="AE16" s="64"/>
      <c r="AG16" s="64"/>
      <c r="AI16" s="64"/>
      <c r="AK16" s="64"/>
      <c r="AM16" s="64"/>
      <c r="AO16" s="64"/>
      <c r="AQ16" s="64"/>
      <c r="AS16" s="64"/>
      <c r="AU16" s="64"/>
      <c r="AW16" s="64"/>
    </row>
    <row r="17" spans="1:49" s="3" customFormat="1" ht="28.5" customHeight="1" x14ac:dyDescent="0.25">
      <c r="A17" s="97"/>
      <c r="B17" s="98"/>
      <c r="C17" s="98"/>
      <c r="D17" s="98"/>
      <c r="E17" s="98"/>
      <c r="F17" s="98"/>
      <c r="G17" s="98"/>
      <c r="H17" s="98"/>
      <c r="I17" s="8"/>
      <c r="J17" s="8"/>
      <c r="K17" s="8"/>
      <c r="L17" s="8"/>
      <c r="M17" s="8"/>
      <c r="N17" s="8"/>
      <c r="O17" s="8"/>
      <c r="P17" s="8"/>
      <c r="Q17" s="8"/>
      <c r="U17" s="8"/>
      <c r="W17" s="8"/>
      <c r="Y17" s="8"/>
      <c r="AA17" s="8"/>
      <c r="AC17" s="8"/>
      <c r="AE17" s="8"/>
      <c r="AG17" s="8"/>
      <c r="AI17" s="8"/>
      <c r="AK17" s="8"/>
      <c r="AM17" s="8"/>
      <c r="AO17" s="8"/>
      <c r="AQ17" s="8"/>
      <c r="AS17" s="8"/>
      <c r="AU17" s="8"/>
    </row>
    <row r="18" spans="1:49" s="3" customFormat="1" ht="48" customHeight="1" x14ac:dyDescent="0.25">
      <c r="A18" s="95">
        <v>4</v>
      </c>
      <c r="B18" s="67" t="s">
        <v>56</v>
      </c>
      <c r="C18" s="67" t="s">
        <v>51</v>
      </c>
      <c r="D18" s="69" t="s">
        <v>57</v>
      </c>
      <c r="E18" s="71" t="s">
        <v>58</v>
      </c>
      <c r="F18" s="91" t="s">
        <v>42</v>
      </c>
      <c r="G18" s="75">
        <v>0.9</v>
      </c>
      <c r="H18" s="36" t="s">
        <v>59</v>
      </c>
      <c r="I18" s="64">
        <f>AVERAGE('300151'!AV19:AV20,'300152'!AV19:AV20,'300153'!AV19:AV20)</f>
        <v>1</v>
      </c>
      <c r="J18" s="16"/>
      <c r="K18" s="64">
        <f>AVERAGE('300251'!AV19:AV20,'300252'!AV19:AV20,'300253'!AV19:AV20,'300254'!AV19:AV20)</f>
        <v>1</v>
      </c>
      <c r="L18" s="16"/>
      <c r="M18" s="64">
        <f>AVERAGE('300352'!AV19:AV20,'300353'!AV19:AV20)</f>
        <v>1</v>
      </c>
      <c r="N18" s="16"/>
      <c r="O18" s="64">
        <f>AVERAGE('300451'!AV19:AV20,'300452'!AV19:AV20)</f>
        <v>1</v>
      </c>
      <c r="P18" s="16"/>
      <c r="Q18" s="64">
        <f>AVERAGE('300551'!AV19:AV20,'300552'!AV19:AV20,'300553'!AV19:AV20)</f>
        <v>1</v>
      </c>
      <c r="S18" s="64">
        <f>AVERAGE('300651'!AV19:AV20,'300652'!AV19:AV20,'300653'!AV19:AV20)</f>
        <v>1</v>
      </c>
      <c r="U18" s="64">
        <f>AVERAGE('300751'!AV19:AV20,'300752'!AV19:AV20,'300753'!AV19:AV20,'300754'!AV19:AV20)</f>
        <v>1</v>
      </c>
      <c r="W18" s="64">
        <f>AVERAGE('300851'!AV19:AV20,'300852'!AV19:AV20,'300853'!AV19:AV20,'300854'!AV19:AV20,'300855'!AV19:AV20)</f>
        <v>1</v>
      </c>
      <c r="Y18" s="64">
        <f>AVERAGE('300951'!AV19:AV20,'300952'!AV19:AV20,'300953'!AV19:AV20,'300954'!AV19:AV20)</f>
        <v>1</v>
      </c>
      <c r="AA18" s="64">
        <f>AVERAGE('301051'!AV19:AV20,'301052'!AV19:AV20)</f>
        <v>1</v>
      </c>
      <c r="AC18" s="64">
        <f>AVERAGE('301153'!AV19:AV20)</f>
        <v>1</v>
      </c>
      <c r="AE18" s="64">
        <f>AVERAGE('301251'!AV19:AV20,'301252'!AV19:AV20,'301253'!AV19:AV20,'301254'!AV19:AV20)</f>
        <v>1</v>
      </c>
      <c r="AG18" s="64">
        <f>AVERAGE('301351'!AV19:AV20,'301352'!AV19:AV20,'301353'!AV19:AV20,'301354'!AV19:AV20,'301355'!AV19:AV20)</f>
        <v>1</v>
      </c>
      <c r="AI18" s="64">
        <f>AVERAGE('301451'!AV19:AV20,'301452'!AV19:AV20,'301453'!AV19:AV20,'301454'!AV19:AV20)</f>
        <v>1</v>
      </c>
      <c r="AK18" s="64">
        <f>AVERAGE('301551'!AV19:AV20,'301552'!AV19:AV20,'301553'!AV19:AV20)</f>
        <v>1</v>
      </c>
      <c r="AM18" s="64">
        <f>AVERAGE('301651'!AV14:AV15,'301652'!AV19:AV20,'301653'!AV19:AV20)</f>
        <v>1</v>
      </c>
      <c r="AO18" s="64">
        <f>AVERAGE('301751'!AV19:AV20,'301752'!AV19:AV20,'301753'!AV19:AV20,'301754'!AV19:AV20)</f>
        <v>1</v>
      </c>
      <c r="AQ18" s="64">
        <f>AVERAGE('301851'!AV19:AV20,'301852'!AV19:AV20,'301853'!AV19:AV20,'301854'!AV19:AV20)</f>
        <v>0.75</v>
      </c>
      <c r="AS18" s="64">
        <f>AVERAGE('301951'!AV19:AV20,'301953'!AV19:AV20,'301954'!AV19:AV20,'301955'!AV19:AV20)</f>
        <v>1</v>
      </c>
      <c r="AU18" s="64">
        <f>AVERAGE('302051'!AV19:AV20,'302053'!AV19:AV20,'302054'!AV19:AV20,'302055'!AV19:AV20)</f>
        <v>1</v>
      </c>
      <c r="AW18" s="64">
        <f>AVERAGE(I18,K18,M18,O18,Q18,S18,U18,W18,Y18,AA18,AC18,AE18,AG18,AI18,AK18,AM18,AO18,AQ18,AS18,AU18)</f>
        <v>0.98750000000000004</v>
      </c>
    </row>
    <row r="19" spans="1:49" s="3" customFormat="1" ht="48.75" customHeight="1" x14ac:dyDescent="0.25">
      <c r="A19" s="96"/>
      <c r="B19" s="68"/>
      <c r="C19" s="68"/>
      <c r="D19" s="70"/>
      <c r="E19" s="72"/>
      <c r="F19" s="92"/>
      <c r="G19" s="76"/>
      <c r="H19" s="36" t="s">
        <v>60</v>
      </c>
      <c r="I19" s="64"/>
      <c r="J19" s="16"/>
      <c r="K19" s="64"/>
      <c r="L19" s="16"/>
      <c r="M19" s="64"/>
      <c r="N19" s="16"/>
      <c r="O19" s="64"/>
      <c r="P19" s="16"/>
      <c r="Q19" s="64"/>
      <c r="S19" s="64"/>
      <c r="U19" s="64"/>
      <c r="W19" s="64"/>
      <c r="Y19" s="64"/>
      <c r="AA19" s="64"/>
      <c r="AC19" s="64"/>
      <c r="AE19" s="64"/>
      <c r="AG19" s="64"/>
      <c r="AI19" s="64"/>
      <c r="AK19" s="64"/>
      <c r="AM19" s="64"/>
      <c r="AO19" s="64"/>
      <c r="AQ19" s="64"/>
      <c r="AS19" s="64"/>
      <c r="AU19" s="64"/>
      <c r="AW19" s="64"/>
    </row>
    <row r="20" spans="1:49" s="3" customFormat="1" ht="28.5" customHeight="1" x14ac:dyDescent="0.25">
      <c r="A20" s="38"/>
      <c r="B20" s="39"/>
      <c r="C20" s="39"/>
      <c r="D20" s="40"/>
      <c r="E20" s="32"/>
      <c r="F20" s="41"/>
      <c r="G20" s="42"/>
      <c r="H20" s="43"/>
      <c r="I20" s="8"/>
      <c r="J20" s="8"/>
      <c r="K20" s="8"/>
      <c r="L20" s="8"/>
      <c r="M20" s="8"/>
      <c r="N20" s="8"/>
      <c r="O20" s="8"/>
      <c r="P20" s="8"/>
      <c r="Q20" s="8"/>
      <c r="U20" s="8"/>
      <c r="W20" s="8"/>
      <c r="Y20" s="8"/>
      <c r="AA20" s="8"/>
      <c r="AC20" s="8"/>
      <c r="AE20" s="8"/>
      <c r="AG20" s="8"/>
      <c r="AI20" s="8"/>
      <c r="AK20" s="8"/>
      <c r="AM20" s="8"/>
      <c r="AO20" s="8"/>
      <c r="AQ20" s="8"/>
      <c r="AS20" s="8"/>
      <c r="AU20" s="8"/>
    </row>
    <row r="21" spans="1:49" s="3" customFormat="1" ht="33" customHeight="1" x14ac:dyDescent="0.25">
      <c r="A21" s="95">
        <v>5</v>
      </c>
      <c r="B21" s="67" t="s">
        <v>56</v>
      </c>
      <c r="C21" s="67" t="s">
        <v>51</v>
      </c>
      <c r="D21" s="69" t="s">
        <v>57</v>
      </c>
      <c r="E21" s="71" t="s">
        <v>61</v>
      </c>
      <c r="F21" s="91" t="s">
        <v>42</v>
      </c>
      <c r="G21" s="75">
        <v>1</v>
      </c>
      <c r="H21" s="36" t="s">
        <v>62</v>
      </c>
      <c r="I21" s="64">
        <f>AVERAGE('300151'!AV22:AV23,'300152'!AV22:AV23,'300153'!AV22:AV23)</f>
        <v>1</v>
      </c>
      <c r="J21" s="16"/>
      <c r="K21" s="64">
        <f>AVERAGE('300251'!AV22:AV23,'300252'!AV22:AV23,'300253'!AV22:AV23,'300254'!AV22:AV23)</f>
        <v>1</v>
      </c>
      <c r="L21" s="16"/>
      <c r="M21" s="64">
        <f>AVERAGE('300352'!AV22:AV23,'300353'!AV22:AV23)</f>
        <v>1</v>
      </c>
      <c r="N21" s="16"/>
      <c r="O21" s="64">
        <f>AVERAGE('300451'!AV22:AV23,'300452'!AV22:AV23)</f>
        <v>1</v>
      </c>
      <c r="P21" s="16"/>
      <c r="Q21" s="64">
        <f>AVERAGE('300551'!AV22:AV23,'300552'!AV22:AV23,'300553'!AV22:AV23)</f>
        <v>1</v>
      </c>
      <c r="S21" s="64">
        <f>AVERAGE('300651'!AV22:AV23,'300652'!AV22:AV23,'300653'!AV22:AV23)</f>
        <v>1</v>
      </c>
      <c r="U21" s="64">
        <f>AVERAGE('300751'!AV22:AV23,'300752'!AV22:AV23,'300753'!AV22:AV23,'300754'!AV22:AV23)</f>
        <v>1</v>
      </c>
      <c r="W21" s="64">
        <f>AVERAGE('300851'!AV22:AV23,'300852'!AV22:AV23,'300853'!AV22:AV23,'300854'!AV22:AV23,'300855'!AV22:AV23)</f>
        <v>1</v>
      </c>
      <c r="Y21" s="64">
        <f>AVERAGE('300951'!AV22:AV23,'300952'!AV22:AV23,'300953'!AV22:AV23,'300954'!AV22:AV23)</f>
        <v>1</v>
      </c>
      <c r="AA21" s="64">
        <f>AVERAGE('301051'!AV22:AV23,'301052'!AV22:AV23)</f>
        <v>1</v>
      </c>
      <c r="AC21" s="64">
        <f>AVERAGE('301153'!AV22:AV23)</f>
        <v>1</v>
      </c>
      <c r="AE21" s="64">
        <f>AVERAGE('301251'!AV22:AV23,'301252'!AV22:AV23,'301253'!AV22:AV23,'301254'!AV22:AV23)</f>
        <v>1</v>
      </c>
      <c r="AG21" s="64">
        <f>AVERAGE('301351'!AV22:AV23,'301352'!AV22:AV23,'301353'!AV22:AV23,'301354'!AV22:AV23,'301355'!AV22:AV23)</f>
        <v>1</v>
      </c>
      <c r="AI21" s="64">
        <f>AVERAGE('301451'!AV22:AV23,'301452'!AV22:AV23,'301453'!AV22:AV23,'301454'!AV22:AV23)</f>
        <v>1</v>
      </c>
      <c r="AK21" s="64">
        <f>AVERAGE('301551'!AV22:AV23,'301552'!AV22:AV23,'301553'!AV22:AV23)</f>
        <v>1</v>
      </c>
      <c r="AM21" s="64">
        <f>AVERAGE('301651'!AV16:AV17,'301652'!AV22:AV23,'301653'!AV22:AV23)</f>
        <v>1</v>
      </c>
      <c r="AO21" s="64">
        <f>AVERAGE('301751'!AV22:AV23,'301752'!AV22:AV23,'301753'!AV22:AV23,'301754'!AV22:AV23)</f>
        <v>1</v>
      </c>
      <c r="AQ21" s="64">
        <f>AVERAGE('301851'!AV22:AV23,'301852'!AV22:AV23,'301853'!AV22:AV23,'301854'!AV22:AV23)</f>
        <v>1</v>
      </c>
      <c r="AS21" s="64">
        <f>AVERAGE('301951'!AV22:AV23,'301953'!AV22:AV23,'301954'!AV22:AV23,'301955'!AV22:AV23)</f>
        <v>1</v>
      </c>
      <c r="AU21" s="64">
        <f>AVERAGE('302051'!AV22:AV23,'302053'!AV22:AV23,'302054'!AV22:AV23,'302055'!AV22:AV23)</f>
        <v>1</v>
      </c>
      <c r="AW21" s="64">
        <f>AVERAGE(I21,K21,M21,O21,Q21,S21,U21,W21,Y21,AA21,AC21,AE21,AG21,AI21,AK21,AM21,AO21,AQ21,AS21,AU21)</f>
        <v>1</v>
      </c>
    </row>
    <row r="22" spans="1:49" s="4" customFormat="1" ht="46.5" customHeight="1" x14ac:dyDescent="0.25">
      <c r="A22" s="96"/>
      <c r="B22" s="68"/>
      <c r="C22" s="68"/>
      <c r="D22" s="70"/>
      <c r="E22" s="72"/>
      <c r="F22" s="92"/>
      <c r="G22" s="76"/>
      <c r="H22" s="36" t="s">
        <v>63</v>
      </c>
      <c r="I22" s="64"/>
      <c r="J22" s="16"/>
      <c r="K22" s="64"/>
      <c r="L22" s="16"/>
      <c r="M22" s="64"/>
      <c r="N22" s="16"/>
      <c r="O22" s="64"/>
      <c r="P22" s="16"/>
      <c r="Q22" s="64"/>
      <c r="S22" s="64"/>
      <c r="U22" s="64"/>
      <c r="W22" s="64"/>
      <c r="Y22" s="64"/>
      <c r="AA22" s="64"/>
      <c r="AC22" s="64"/>
      <c r="AE22" s="64"/>
      <c r="AG22" s="64"/>
      <c r="AI22" s="64"/>
      <c r="AK22" s="64"/>
      <c r="AM22" s="64"/>
      <c r="AO22" s="64"/>
      <c r="AQ22" s="64"/>
      <c r="AS22" s="64"/>
      <c r="AU22" s="64"/>
      <c r="AW22" s="64"/>
    </row>
    <row r="23" spans="1:49" s="4" customFormat="1" ht="22.8" x14ac:dyDescent="0.25">
      <c r="A23" s="93"/>
      <c r="B23" s="94"/>
      <c r="C23" s="94"/>
      <c r="D23" s="94"/>
      <c r="E23" s="94"/>
      <c r="F23" s="94"/>
      <c r="G23" s="94"/>
      <c r="H23" s="94"/>
      <c r="I23" s="14"/>
      <c r="J23" s="14"/>
    </row>
    <row r="24" spans="1:49" ht="33" customHeight="1" x14ac:dyDescent="0.25">
      <c r="A24" s="65">
        <v>6</v>
      </c>
      <c r="B24" s="67" t="s">
        <v>64</v>
      </c>
      <c r="C24" s="67" t="s">
        <v>46</v>
      </c>
      <c r="D24" s="69" t="s">
        <v>65</v>
      </c>
      <c r="E24" s="71" t="s">
        <v>66</v>
      </c>
      <c r="F24" s="73" t="s">
        <v>42</v>
      </c>
      <c r="G24" s="75">
        <v>0.9</v>
      </c>
      <c r="H24" s="36" t="s">
        <v>67</v>
      </c>
      <c r="I24" s="64">
        <f>AVERAGE('300151'!AV25:AV26,'300152'!AV25:AV26,'300153'!AV25:AV26)</f>
        <v>0.99951690821256045</v>
      </c>
      <c r="J24" s="16"/>
      <c r="K24" s="64">
        <f>AVERAGE('300251'!AV25:AV26,'300252'!AV25:AV26,'300253'!AV25:AV26,'300254'!AV25:AV26)</f>
        <v>0.99821186424492447</v>
      </c>
      <c r="L24" s="16"/>
      <c r="M24" s="64">
        <f>AVERAGE('300352'!AV25:AV26,'300353'!AV25:AV26)</f>
        <v>1</v>
      </c>
      <c r="N24" s="16"/>
      <c r="O24" s="64">
        <f>AVERAGE('300451'!AV25:AV26,'300452'!AV25:AV26)</f>
        <v>1</v>
      </c>
      <c r="P24" s="16"/>
      <c r="Q24" s="64">
        <f>AVERAGE('300551'!AV25:AV26,'300552'!AV25:AV26,'300553'!AV25:AV26)</f>
        <v>1</v>
      </c>
      <c r="R24" s="3"/>
      <c r="S24" s="64">
        <f>AVERAGE('300651'!AV25:AV26,'300652'!AV25:AV26,'300653'!AV25:AV26)</f>
        <v>0.99951667472208794</v>
      </c>
      <c r="T24" s="3"/>
      <c r="U24" s="64">
        <f>AVERAGE('300751'!AV25:AV26,'300752'!AV25:AV26,'300753'!AV25:AV26,'300754'!AV25:AV26)</f>
        <v>0.99847656041508071</v>
      </c>
      <c r="V24" s="3"/>
      <c r="W24" s="64">
        <f>AVERAGE('300851'!AV25:AV26,'300852'!AV25:AV26,'300853'!AV25:AV26,'300854'!AV25:AV26,'300855'!AV25:AV26)</f>
        <v>1</v>
      </c>
      <c r="X24" s="3"/>
      <c r="Y24" s="64">
        <f>AVERAGE('300951'!AV25:AV26,'300952'!AV25:AV26,'300953'!AV25:AV26,'300954'!AV25:AV26)</f>
        <v>0.99572083569020786</v>
      </c>
      <c r="Z24" s="3"/>
      <c r="AA24" s="64">
        <f>AVERAGE('301051'!AV25:AV26,'301052'!AV25:AV26)</f>
        <v>0.99897234223672338</v>
      </c>
      <c r="AB24" s="3"/>
      <c r="AC24" s="64">
        <f>AVERAGE('301153'!AV25:AV26)</f>
        <v>0.99630314232902029</v>
      </c>
      <c r="AD24" s="3"/>
      <c r="AE24" s="64">
        <f>AVERAGE('301251'!AV25:AV26,'301252'!AV25:AV26,'301253'!AV25:AV26,'301254'!AV25:AV26)</f>
        <v>1</v>
      </c>
      <c r="AF24" s="3"/>
      <c r="AG24" s="64">
        <f>AVERAGE('301351'!AV25:AV26,'301352'!AV25:AV26,'301353'!AV25:AV26,'301354'!AV25:AV26,'301355'!AV25:AV26)</f>
        <v>0.99218752263966969</v>
      </c>
      <c r="AH24" s="3"/>
      <c r="AI24" s="64">
        <f>AVERAGE('301451'!AV25:AV26,'301452'!AV25:AV26,'301453'!AV25:AV26,'301454'!AV25:AV26)</f>
        <v>0.99786711179116239</v>
      </c>
      <c r="AJ24" s="3"/>
      <c r="AK24" s="64">
        <f>AVERAGE('301551'!AV25:AV26,'301552'!AV25:AV26,'301553'!AV25:AV26)</f>
        <v>0.99376597607071238</v>
      </c>
      <c r="AL24" s="3"/>
      <c r="AM24" s="64">
        <f>AVERAGE('301651'!AV18:AV19,'301652'!AV25:AV26,'301653'!AV25:AV26)</f>
        <v>0.99948533196088529</v>
      </c>
      <c r="AN24" s="3"/>
      <c r="AO24" s="64">
        <f>AVERAGE('301751'!AV25:AV26,'301752'!AV25:AV26,'301753'!AV25:AV26,'301754'!AV25:AV26)</f>
        <v>0.99938423645320196</v>
      </c>
      <c r="AP24" s="3"/>
      <c r="AQ24" s="64">
        <f>AVERAGE('301851'!AV25:AV26,'301852'!AV25:AV26,'301853'!AV25:AV26,'301854'!AV25:AV26)</f>
        <v>0.91624106230847802</v>
      </c>
      <c r="AR24" s="3"/>
      <c r="AS24" s="64">
        <f>AVERAGE('301951'!AV25:AV26,'301953'!AV25:AV26,'301954'!AV25:AV26,'301955'!AV25:AV26)</f>
        <v>0.9969525234540354</v>
      </c>
      <c r="AT24" s="3"/>
      <c r="AU24" s="64">
        <f>AVERAGE('302051'!AV25:AV26,'302053'!AV25:AV26,'302054'!AV25:AV26,'302055'!AV25:AV26)</f>
        <v>1</v>
      </c>
      <c r="AV24" s="3"/>
      <c r="AW24" s="64">
        <f>AVERAGE(I24,K24,M24,O24,Q24,S24,U24,W24,Y24,AA24,AC24,AE24,AG24,AI24,AK24,AM24,AO24,AQ24,AS24,AU24)</f>
        <v>0.99413010462643747</v>
      </c>
    </row>
    <row r="25" spans="1:49" ht="45" customHeight="1" x14ac:dyDescent="0.25">
      <c r="A25" s="66"/>
      <c r="B25" s="68"/>
      <c r="C25" s="68"/>
      <c r="D25" s="70"/>
      <c r="E25" s="72"/>
      <c r="F25" s="74"/>
      <c r="G25" s="76"/>
      <c r="H25" s="36" t="s">
        <v>68</v>
      </c>
      <c r="I25" s="64"/>
      <c r="J25" s="16"/>
      <c r="K25" s="64"/>
      <c r="L25" s="16"/>
      <c r="M25" s="64"/>
      <c r="N25" s="16"/>
      <c r="O25" s="64"/>
      <c r="P25" s="16"/>
      <c r="Q25" s="64"/>
      <c r="R25" s="4"/>
      <c r="S25" s="64"/>
      <c r="T25" s="4"/>
      <c r="U25" s="64"/>
      <c r="V25" s="4"/>
      <c r="W25" s="64"/>
      <c r="X25" s="4"/>
      <c r="Y25" s="64"/>
      <c r="Z25" s="4"/>
      <c r="AA25" s="64"/>
      <c r="AB25" s="4"/>
      <c r="AC25" s="64"/>
      <c r="AD25" s="4"/>
      <c r="AE25" s="64"/>
      <c r="AF25" s="4"/>
      <c r="AG25" s="64"/>
      <c r="AH25" s="4"/>
      <c r="AI25" s="64"/>
      <c r="AJ25" s="4"/>
      <c r="AK25" s="64"/>
      <c r="AL25" s="4"/>
      <c r="AM25" s="64"/>
      <c r="AN25" s="4"/>
      <c r="AO25" s="64"/>
      <c r="AP25" s="4"/>
      <c r="AQ25" s="64"/>
      <c r="AR25" s="4"/>
      <c r="AS25" s="64"/>
      <c r="AT25" s="4"/>
      <c r="AU25" s="64"/>
      <c r="AV25" s="4"/>
      <c r="AW25" s="64"/>
    </row>
    <row r="26" spans="1:49" ht="30" customHeight="1" x14ac:dyDescent="0.25">
      <c r="A26" s="77"/>
      <c r="B26" s="78"/>
      <c r="C26" s="78"/>
      <c r="D26" s="78"/>
      <c r="E26" s="78"/>
      <c r="F26" s="78"/>
      <c r="G26" s="78"/>
      <c r="H26" s="78"/>
    </row>
  </sheetData>
  <mergeCells count="201">
    <mergeCell ref="AS18:AS19"/>
    <mergeCell ref="AS21:AS22"/>
    <mergeCell ref="AU9:AU10"/>
    <mergeCell ref="AU12:AU13"/>
    <mergeCell ref="AU15:AU16"/>
    <mergeCell ref="AU18:AU19"/>
    <mergeCell ref="AU21:AU22"/>
    <mergeCell ref="AS9:AS10"/>
    <mergeCell ref="AS12:AS13"/>
    <mergeCell ref="AS15:AS16"/>
    <mergeCell ref="AO15:AO16"/>
    <mergeCell ref="AO18:AO19"/>
    <mergeCell ref="AO21:AO22"/>
    <mergeCell ref="AM9:AM10"/>
    <mergeCell ref="AM12:AM13"/>
    <mergeCell ref="AM15:AM16"/>
    <mergeCell ref="AQ9:AQ10"/>
    <mergeCell ref="AQ12:AQ13"/>
    <mergeCell ref="AQ15:AQ16"/>
    <mergeCell ref="AQ18:AQ19"/>
    <mergeCell ref="AQ21:AQ22"/>
    <mergeCell ref="AK18:AK19"/>
    <mergeCell ref="AK21:AK22"/>
    <mergeCell ref="AG18:AG19"/>
    <mergeCell ref="AG21:AG22"/>
    <mergeCell ref="AI9:AI10"/>
    <mergeCell ref="AI12:AI13"/>
    <mergeCell ref="AI15:AI16"/>
    <mergeCell ref="AI18:AI19"/>
    <mergeCell ref="AM18:AM19"/>
    <mergeCell ref="AM21:AM22"/>
    <mergeCell ref="AC18:AC19"/>
    <mergeCell ref="AC21:AC22"/>
    <mergeCell ref="AM6:AM7"/>
    <mergeCell ref="AO6:AO7"/>
    <mergeCell ref="W12:W13"/>
    <mergeCell ref="W15:W16"/>
    <mergeCell ref="Y9:Y10"/>
    <mergeCell ref="Y12:Y13"/>
    <mergeCell ref="Y15:Y16"/>
    <mergeCell ref="AA9:AA10"/>
    <mergeCell ref="AA12:AA13"/>
    <mergeCell ref="AA15:AA16"/>
    <mergeCell ref="AG9:AG10"/>
    <mergeCell ref="AG12:AG13"/>
    <mergeCell ref="AG15:AG16"/>
    <mergeCell ref="AE9:AE10"/>
    <mergeCell ref="AE12:AE13"/>
    <mergeCell ref="AE15:AE16"/>
    <mergeCell ref="AE18:AE19"/>
    <mergeCell ref="AE21:AE22"/>
    <mergeCell ref="AI21:AI22"/>
    <mergeCell ref="AK9:AK10"/>
    <mergeCell ref="AK12:AK13"/>
    <mergeCell ref="AK15:AK16"/>
    <mergeCell ref="U21:U22"/>
    <mergeCell ref="Y18:Y19"/>
    <mergeCell ref="W6:W7"/>
    <mergeCell ref="Y6:Y7"/>
    <mergeCell ref="W18:W19"/>
    <mergeCell ref="W21:W22"/>
    <mergeCell ref="Y21:Y22"/>
    <mergeCell ref="W9:W10"/>
    <mergeCell ref="AA18:AA19"/>
    <mergeCell ref="AA21:AA22"/>
    <mergeCell ref="A1:Q1"/>
    <mergeCell ref="M2:O2"/>
    <mergeCell ref="K18:K19"/>
    <mergeCell ref="M18:M19"/>
    <mergeCell ref="O18:O19"/>
    <mergeCell ref="Q18:Q19"/>
    <mergeCell ref="K9:K10"/>
    <mergeCell ref="M9:M10"/>
    <mergeCell ref="O9:O10"/>
    <mergeCell ref="I15:I16"/>
    <mergeCell ref="A17:H17"/>
    <mergeCell ref="A18:A19"/>
    <mergeCell ref="I18:I19"/>
    <mergeCell ref="G15:G16"/>
    <mergeCell ref="A15:A16"/>
    <mergeCell ref="B15:B16"/>
    <mergeCell ref="B18:B19"/>
    <mergeCell ref="D18:D19"/>
    <mergeCell ref="E18:E19"/>
    <mergeCell ref="F18:F19"/>
    <mergeCell ref="A5:AW5"/>
    <mergeCell ref="A9:A10"/>
    <mergeCell ref="B9:B10"/>
    <mergeCell ref="U18:U19"/>
    <mergeCell ref="A23:H23"/>
    <mergeCell ref="A21:A22"/>
    <mergeCell ref="B21:B22"/>
    <mergeCell ref="D21:D22"/>
    <mergeCell ref="E21:E22"/>
    <mergeCell ref="F21:F22"/>
    <mergeCell ref="G21:G22"/>
    <mergeCell ref="G9:G10"/>
    <mergeCell ref="A11:H11"/>
    <mergeCell ref="A12:A13"/>
    <mergeCell ref="B12:B13"/>
    <mergeCell ref="D12:D13"/>
    <mergeCell ref="C12:C13"/>
    <mergeCell ref="C15:C16"/>
    <mergeCell ref="C18:C19"/>
    <mergeCell ref="AW6:AW7"/>
    <mergeCell ref="AW9:AW10"/>
    <mergeCell ref="AW12:AW13"/>
    <mergeCell ref="AW15:AW16"/>
    <mergeCell ref="I6:I7"/>
    <mergeCell ref="K6:K7"/>
    <mergeCell ref="M6:M7"/>
    <mergeCell ref="O6:O7"/>
    <mergeCell ref="Q6:Q7"/>
    <mergeCell ref="Q9:Q10"/>
    <mergeCell ref="AA6:AA7"/>
    <mergeCell ref="AC6:AC7"/>
    <mergeCell ref="AE6:AE7"/>
    <mergeCell ref="AG6:AG7"/>
    <mergeCell ref="AI6:AI7"/>
    <mergeCell ref="AK6:AK7"/>
    <mergeCell ref="AQ6:AQ7"/>
    <mergeCell ref="AS6:AS7"/>
    <mergeCell ref="AU6:AU7"/>
    <mergeCell ref="AC9:AC10"/>
    <mergeCell ref="AC12:AC13"/>
    <mergeCell ref="AC15:AC16"/>
    <mergeCell ref="AO9:AO10"/>
    <mergeCell ref="AO12:AO13"/>
    <mergeCell ref="O12:O13"/>
    <mergeCell ref="Q12:Q13"/>
    <mergeCell ref="K15:K16"/>
    <mergeCell ref="M15:M16"/>
    <mergeCell ref="S6:S7"/>
    <mergeCell ref="S9:S10"/>
    <mergeCell ref="C21:C22"/>
    <mergeCell ref="E12:E13"/>
    <mergeCell ref="F12:F13"/>
    <mergeCell ref="G12:G13"/>
    <mergeCell ref="D15:D16"/>
    <mergeCell ref="E15:E16"/>
    <mergeCell ref="D9:D10"/>
    <mergeCell ref="E9:E10"/>
    <mergeCell ref="F9:F10"/>
    <mergeCell ref="B6:H6"/>
    <mergeCell ref="B7:D7"/>
    <mergeCell ref="E7:H7"/>
    <mergeCell ref="C9:C10"/>
    <mergeCell ref="F15:F16"/>
    <mergeCell ref="AW18:AW19"/>
    <mergeCell ref="AW21:AW22"/>
    <mergeCell ref="A4:AW4"/>
    <mergeCell ref="A6:A8"/>
    <mergeCell ref="G18:G19"/>
    <mergeCell ref="I21:I22"/>
    <mergeCell ref="K21:K22"/>
    <mergeCell ref="M21:M22"/>
    <mergeCell ref="O15:O16"/>
    <mergeCell ref="Q15:Q16"/>
    <mergeCell ref="K12:K13"/>
    <mergeCell ref="O21:O22"/>
    <mergeCell ref="Q21:Q22"/>
    <mergeCell ref="U6:U7"/>
    <mergeCell ref="U9:U10"/>
    <mergeCell ref="U12:U13"/>
    <mergeCell ref="U15:U16"/>
    <mergeCell ref="S12:S13"/>
    <mergeCell ref="S15:S16"/>
    <mergeCell ref="S18:S19"/>
    <mergeCell ref="S21:S22"/>
    <mergeCell ref="I9:I10"/>
    <mergeCell ref="I12:I13"/>
    <mergeCell ref="M12:M13"/>
    <mergeCell ref="A24:A25"/>
    <mergeCell ref="B24:B25"/>
    <mergeCell ref="C24:C25"/>
    <mergeCell ref="D24:D25"/>
    <mergeCell ref="E24:E25"/>
    <mergeCell ref="F24:F25"/>
    <mergeCell ref="G24:G25"/>
    <mergeCell ref="A26:H26"/>
    <mergeCell ref="I24:I25"/>
    <mergeCell ref="K24:K25"/>
    <mergeCell ref="M24:M25"/>
    <mergeCell ref="O24:O25"/>
    <mergeCell ref="Q24:Q25"/>
    <mergeCell ref="S24:S25"/>
    <mergeCell ref="U24:U25"/>
    <mergeCell ref="W24:W25"/>
    <mergeCell ref="Y24:Y25"/>
    <mergeCell ref="AA24:AA25"/>
    <mergeCell ref="AU24:AU25"/>
    <mergeCell ref="AW24:AW25"/>
    <mergeCell ref="AC24:AC25"/>
    <mergeCell ref="AE24:AE25"/>
    <mergeCell ref="AG24:AG25"/>
    <mergeCell ref="AI24:AI25"/>
    <mergeCell ref="AK24:AK25"/>
    <mergeCell ref="AM24:AM25"/>
    <mergeCell ref="AO24:AO25"/>
    <mergeCell ref="AQ24:AQ25"/>
    <mergeCell ref="AS24:AS25"/>
  </mergeCells>
  <conditionalFormatting sqref="I11:Q11 I17:Q17 I14:Q14 I20:Q20">
    <cfRule type="dataBar" priority="51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{DDA11D83-AEE3-4A5C-BB65-F3C88DB7EADE}</x14:id>
        </ext>
      </extLst>
    </cfRule>
  </conditionalFormatting>
  <conditionalFormatting sqref="I9:Q10">
    <cfRule type="dataBar" priority="50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{1DABA211-F9E3-4E77-8709-DF86FAD7C9EE}</x14:id>
        </ext>
      </extLst>
    </cfRule>
  </conditionalFormatting>
  <conditionalFormatting sqref="I9:J23 K9:Q22">
    <cfRule type="dataBar" priority="50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{A1D2A8DA-0DF5-44A4-8191-DD37E251674B}</x14:id>
        </ext>
      </extLst>
    </cfRule>
  </conditionalFormatting>
  <conditionalFormatting sqref="I9:J22">
    <cfRule type="dataBar" priority="50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{5EC15DF9-54FB-4FED-A908-0D1A7E1FC0B8}</x14:id>
        </ext>
      </extLst>
    </cfRule>
  </conditionalFormatting>
  <conditionalFormatting sqref="K9:L22">
    <cfRule type="dataBar" priority="49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{24701D79-D03A-46AC-B88B-0DB1B44C5051}</x14:id>
        </ext>
      </extLst>
    </cfRule>
  </conditionalFormatting>
  <conditionalFormatting sqref="AW9:AW10">
    <cfRule type="dataBar" priority="49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{1B1F86B3-8CA4-40B3-8BFA-3ACC9DF3718C}</x14:id>
        </ext>
      </extLst>
    </cfRule>
  </conditionalFormatting>
  <conditionalFormatting sqref="AW9:AW10">
    <cfRule type="dataBar" priority="49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{830549AB-A344-4D30-85E2-CAA507113CAD}</x14:id>
        </ext>
      </extLst>
    </cfRule>
  </conditionalFormatting>
  <conditionalFormatting sqref="K9:K10">
    <cfRule type="dataBar" priority="44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{8C0DF1C2-74F3-41EA-B8E5-FE52EFD39CF8}</x14:id>
        </ext>
      </extLst>
    </cfRule>
  </conditionalFormatting>
  <conditionalFormatting sqref="S9:S10">
    <cfRule type="dataBar" priority="44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{340D090A-487C-4855-A518-99C59B589FDF}</x14:id>
        </ext>
      </extLst>
    </cfRule>
  </conditionalFormatting>
  <conditionalFormatting sqref="S9:S10">
    <cfRule type="dataBar" priority="44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{CFA7B89D-CB39-4F6E-97D4-52CE5945AE41}</x14:id>
        </ext>
      </extLst>
    </cfRule>
  </conditionalFormatting>
  <conditionalFormatting sqref="W17 W11 W14 W20">
    <cfRule type="dataBar" priority="41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{0E140A4D-9D52-4B58-ADA8-B729DBD85FAA}</x14:id>
        </ext>
      </extLst>
    </cfRule>
  </conditionalFormatting>
  <conditionalFormatting sqref="W9:W10">
    <cfRule type="dataBar" priority="41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{104E888B-99BD-44BF-8990-4CD38E82DB2F}</x14:id>
        </ext>
      </extLst>
    </cfRule>
  </conditionalFormatting>
  <conditionalFormatting sqref="W9:W22">
    <cfRule type="dataBar" priority="41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{17E29DFB-74BA-4698-BF33-F2824209A48A}</x14:id>
        </ext>
      </extLst>
    </cfRule>
  </conditionalFormatting>
  <conditionalFormatting sqref="Y17 Y11 Y14 Y20">
    <cfRule type="dataBar" priority="41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{8336BA26-DEBC-4D8F-BE50-56644F8EC993}</x14:id>
        </ext>
      </extLst>
    </cfRule>
  </conditionalFormatting>
  <conditionalFormatting sqref="Y9:Y10">
    <cfRule type="dataBar" priority="40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{57D09456-AB20-480B-9D11-DAA36BAE5AA0}</x14:id>
        </ext>
      </extLst>
    </cfRule>
  </conditionalFormatting>
  <conditionalFormatting sqref="Y9:Y22">
    <cfRule type="dataBar" priority="40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{DA830B89-A37C-466D-A108-40174AC291DC}</x14:id>
        </ext>
      </extLst>
    </cfRule>
  </conditionalFormatting>
  <conditionalFormatting sqref="AA17 AA11 AA14 AA20">
    <cfRule type="dataBar" priority="40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{F8814955-0AAA-4416-B96A-C383B11042AC}</x14:id>
        </ext>
      </extLst>
    </cfRule>
  </conditionalFormatting>
  <conditionalFormatting sqref="AA9:AA10">
    <cfRule type="dataBar" priority="40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{8B7716C6-4A73-42FA-B9BE-FAA26662FCC6}</x14:id>
        </ext>
      </extLst>
    </cfRule>
  </conditionalFormatting>
  <conditionalFormatting sqref="AA9:AA22">
    <cfRule type="dataBar" priority="40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{A1A72BCD-57CF-4247-A838-5F154D4AF77F}</x14:id>
        </ext>
      </extLst>
    </cfRule>
  </conditionalFormatting>
  <conditionalFormatting sqref="AC17 AC11 AC14 AC20">
    <cfRule type="dataBar" priority="40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{3BA6176B-B912-4FED-8D0A-8470F006DC2F}</x14:id>
        </ext>
      </extLst>
    </cfRule>
  </conditionalFormatting>
  <conditionalFormatting sqref="AC9:AC10">
    <cfRule type="dataBar" priority="40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{1BE5F117-668A-4C77-A927-B9EAFDF5D584}</x14:id>
        </ext>
      </extLst>
    </cfRule>
  </conditionalFormatting>
  <conditionalFormatting sqref="AC9:AC22">
    <cfRule type="dataBar" priority="40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{196592F9-7D23-44E9-9825-0FD6198BFEA8}</x14:id>
        </ext>
      </extLst>
    </cfRule>
  </conditionalFormatting>
  <conditionalFormatting sqref="AE17 AE11 AE14 AE20">
    <cfRule type="dataBar" priority="40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{596A3A05-BC77-455C-A9BF-2A6C3F1F4C48}</x14:id>
        </ext>
      </extLst>
    </cfRule>
  </conditionalFormatting>
  <conditionalFormatting sqref="AE9:AE10">
    <cfRule type="dataBar" priority="40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{7AE565C1-F72A-4985-9951-D659724D5D24}</x14:id>
        </ext>
      </extLst>
    </cfRule>
  </conditionalFormatting>
  <conditionalFormatting sqref="AE9:AE22">
    <cfRule type="dataBar" priority="39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{A4F56155-99D8-48AF-996A-9D0A24838100}</x14:id>
        </ext>
      </extLst>
    </cfRule>
  </conditionalFormatting>
  <conditionalFormatting sqref="AG17 AG11 AG14 AG20">
    <cfRule type="dataBar" priority="39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{C51DB638-AE9A-4461-B1F4-005B20A1F027}</x14:id>
        </ext>
      </extLst>
    </cfRule>
  </conditionalFormatting>
  <conditionalFormatting sqref="AG9:AG10">
    <cfRule type="dataBar" priority="39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{49077310-796C-4B05-A54C-D7EB77450F7E}</x14:id>
        </ext>
      </extLst>
    </cfRule>
  </conditionalFormatting>
  <conditionalFormatting sqref="AG9:AG22">
    <cfRule type="dataBar" priority="39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{0CD05BDE-9339-4347-BA15-5CF6135E815B}</x14:id>
        </ext>
      </extLst>
    </cfRule>
  </conditionalFormatting>
  <conditionalFormatting sqref="AI11 AI17 AI14 AI20">
    <cfRule type="dataBar" priority="39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{9D23246C-548A-4CDF-846E-1C952592B144}</x14:id>
        </ext>
      </extLst>
    </cfRule>
  </conditionalFormatting>
  <conditionalFormatting sqref="AI9:AI10">
    <cfRule type="dataBar" priority="39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{7B6979F5-476D-4783-B4CA-DCDB350E9693}</x14:id>
        </ext>
      </extLst>
    </cfRule>
  </conditionalFormatting>
  <conditionalFormatting sqref="AI9:AI22">
    <cfRule type="dataBar" priority="39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{A9CEA6AD-2AEF-4B09-B19B-265D19304178}</x14:id>
        </ext>
      </extLst>
    </cfRule>
  </conditionalFormatting>
  <conditionalFormatting sqref="AK17 AK11 AK14 AK20">
    <cfRule type="dataBar" priority="39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{49B40E6C-65D5-4CD9-97F5-0015E9813BB9}</x14:id>
        </ext>
      </extLst>
    </cfRule>
  </conditionalFormatting>
  <conditionalFormatting sqref="AK9:AK10">
    <cfRule type="dataBar" priority="39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{F3E89F7F-9AC6-493A-93F8-215A4D0C007C}</x14:id>
        </ext>
      </extLst>
    </cfRule>
  </conditionalFormatting>
  <conditionalFormatting sqref="AK9:AK22">
    <cfRule type="dataBar" priority="39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{8EF6751E-AA00-41A4-AEA9-574C1C20CFAD}</x14:id>
        </ext>
      </extLst>
    </cfRule>
  </conditionalFormatting>
  <conditionalFormatting sqref="AM17 AM11 AM14 AM20">
    <cfRule type="dataBar" priority="38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{B2658EB6-F683-43F7-BC01-4D11D75CF077}</x14:id>
        </ext>
      </extLst>
    </cfRule>
  </conditionalFormatting>
  <conditionalFormatting sqref="AM9:AM10">
    <cfRule type="dataBar" priority="38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{CE0082D4-1542-4AE6-8D44-FC59999AC9E4}</x14:id>
        </ext>
      </extLst>
    </cfRule>
  </conditionalFormatting>
  <conditionalFormatting sqref="AM9:AM22">
    <cfRule type="dataBar" priority="38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{B43EA0C5-34BE-4814-8C5A-10A76AE8E19A}</x14:id>
        </ext>
      </extLst>
    </cfRule>
  </conditionalFormatting>
  <conditionalFormatting sqref="AO11 AO17 AO14 AO20">
    <cfRule type="dataBar" priority="38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{98AFD5E6-C55C-426B-800E-DC2B1A91BFEE}</x14:id>
        </ext>
      </extLst>
    </cfRule>
  </conditionalFormatting>
  <conditionalFormatting sqref="AO9:AO10">
    <cfRule type="dataBar" priority="38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{E131922B-435D-4151-AF3D-8FA802682106}</x14:id>
        </ext>
      </extLst>
    </cfRule>
  </conditionalFormatting>
  <conditionalFormatting sqref="AO9:AO22">
    <cfRule type="dataBar" priority="38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{80EDC499-D08B-417F-97DD-99ABDE553780}</x14:id>
        </ext>
      </extLst>
    </cfRule>
  </conditionalFormatting>
  <conditionalFormatting sqref="AQ17 AQ11 AQ14 AQ20">
    <cfRule type="dataBar" priority="38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{FDE772D5-0F07-4C99-84A7-87A031A6BA07}</x14:id>
        </ext>
      </extLst>
    </cfRule>
  </conditionalFormatting>
  <conditionalFormatting sqref="AQ9:AQ10">
    <cfRule type="dataBar" priority="38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{3EE78BB8-985F-4B47-8A70-6792223B2356}</x14:id>
        </ext>
      </extLst>
    </cfRule>
  </conditionalFormatting>
  <conditionalFormatting sqref="AQ9:AQ22">
    <cfRule type="dataBar" priority="38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{E08C7CAB-EA0A-48EC-9A07-7E97700AE719}</x14:id>
        </ext>
      </extLst>
    </cfRule>
  </conditionalFormatting>
  <conditionalFormatting sqref="AS11 AS17 AS14 AS20">
    <cfRule type="dataBar" priority="38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{BF2C4440-BF45-4E66-B84E-93988D6DA98A}</x14:id>
        </ext>
      </extLst>
    </cfRule>
  </conditionalFormatting>
  <conditionalFormatting sqref="AS9:AS10">
    <cfRule type="dataBar" priority="37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{3CFC4D78-6F7B-4965-A2AA-01A26795E716}</x14:id>
        </ext>
      </extLst>
    </cfRule>
  </conditionalFormatting>
  <conditionalFormatting sqref="AS9:AS22">
    <cfRule type="dataBar" priority="37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{9B2B80E6-BDD6-4526-BAFB-9D41692B2480}</x14:id>
        </ext>
      </extLst>
    </cfRule>
  </conditionalFormatting>
  <conditionalFormatting sqref="AU11 AU17 AU14 AU20">
    <cfRule type="dataBar" priority="37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{46995682-01F8-499A-B0DA-CBE7B2BBA423}</x14:id>
        </ext>
      </extLst>
    </cfRule>
  </conditionalFormatting>
  <conditionalFormatting sqref="AU9:AU10">
    <cfRule type="dataBar" priority="37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{B2609F5A-B452-4105-888E-1623B1D30E6C}</x14:id>
        </ext>
      </extLst>
    </cfRule>
  </conditionalFormatting>
  <conditionalFormatting sqref="AU9:AU22">
    <cfRule type="dataBar" priority="37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{529CE80A-A1C2-4D3F-A64D-9AC184D583C6}</x14:id>
        </ext>
      </extLst>
    </cfRule>
  </conditionalFormatting>
  <conditionalFormatting sqref="I12:I13">
    <cfRule type="dataBar" priority="36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{8E9A68C6-846D-424E-B548-45993B812CBF}</x14:id>
        </ext>
      </extLst>
    </cfRule>
  </conditionalFormatting>
  <conditionalFormatting sqref="I15:I16">
    <cfRule type="dataBar" priority="36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{E8D4A463-6A07-4E68-A4A2-D6B6F5530284}</x14:id>
        </ext>
      </extLst>
    </cfRule>
  </conditionalFormatting>
  <conditionalFormatting sqref="I18:I19">
    <cfRule type="dataBar" priority="36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{88AC03E1-E041-493B-8267-5FA174C590F1}</x14:id>
        </ext>
      </extLst>
    </cfRule>
  </conditionalFormatting>
  <conditionalFormatting sqref="I21:I22">
    <cfRule type="dataBar" priority="35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{7151CEFA-80FD-44CB-9AB8-3411A2EB0EAF}</x14:id>
        </ext>
      </extLst>
    </cfRule>
  </conditionalFormatting>
  <conditionalFormatting sqref="K12:K13">
    <cfRule type="dataBar" priority="35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{CE81B584-6FED-4148-B3F3-7A6D9A4CBDF0}</x14:id>
        </ext>
      </extLst>
    </cfRule>
  </conditionalFormatting>
  <conditionalFormatting sqref="K12:K13">
    <cfRule type="dataBar" priority="35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{18FA833B-2D68-43A6-93C7-9BCFBDF58215}</x14:id>
        </ext>
      </extLst>
    </cfRule>
  </conditionalFormatting>
  <conditionalFormatting sqref="K15:K16">
    <cfRule type="dataBar" priority="35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{D5485BC0-D32A-4592-878C-CEC74472030B}</x14:id>
        </ext>
      </extLst>
    </cfRule>
  </conditionalFormatting>
  <conditionalFormatting sqref="K15:K16">
    <cfRule type="dataBar" priority="35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{FF82D294-0FB6-40CF-B34D-2B89F097FA4D}</x14:id>
        </ext>
      </extLst>
    </cfRule>
  </conditionalFormatting>
  <conditionalFormatting sqref="K18:K19">
    <cfRule type="dataBar" priority="35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{4826F334-9C35-42EC-9969-DDC02A06B0CF}</x14:id>
        </ext>
      </extLst>
    </cfRule>
  </conditionalFormatting>
  <conditionalFormatting sqref="K18:K19">
    <cfRule type="dataBar" priority="35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{0079AB9B-7633-4508-BDE2-1B67E61DE136}</x14:id>
        </ext>
      </extLst>
    </cfRule>
  </conditionalFormatting>
  <conditionalFormatting sqref="K21:K22">
    <cfRule type="dataBar" priority="35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{2652B398-8F2F-4B58-89FF-7A125F4EA889}</x14:id>
        </ext>
      </extLst>
    </cfRule>
  </conditionalFormatting>
  <conditionalFormatting sqref="K21:K22">
    <cfRule type="dataBar" priority="35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{438B98C5-AA09-45A4-A8BB-9A9309401253}</x14:id>
        </ext>
      </extLst>
    </cfRule>
  </conditionalFormatting>
  <conditionalFormatting sqref="M12:M13">
    <cfRule type="dataBar" priority="35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{FAEDB54B-9F90-40D6-8358-B78E1924507A}</x14:id>
        </ext>
      </extLst>
    </cfRule>
  </conditionalFormatting>
  <conditionalFormatting sqref="M15:M16">
    <cfRule type="dataBar" priority="34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{C4A61577-3467-40E6-9893-C5EA9AE391D5}</x14:id>
        </ext>
      </extLst>
    </cfRule>
  </conditionalFormatting>
  <conditionalFormatting sqref="M18:M19">
    <cfRule type="dataBar" priority="34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{772A3ABF-93ED-4935-A21F-70E7A0D82DCB}</x14:id>
        </ext>
      </extLst>
    </cfRule>
  </conditionalFormatting>
  <conditionalFormatting sqref="M21:M22">
    <cfRule type="dataBar" priority="34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{7D86880F-7AF8-4B58-811C-99C7593DD84F}</x14:id>
        </ext>
      </extLst>
    </cfRule>
  </conditionalFormatting>
  <conditionalFormatting sqref="O12:O13">
    <cfRule type="dataBar" priority="34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{0078249A-19B7-4CCC-A4D2-4A51DA6FE390}</x14:id>
        </ext>
      </extLst>
    </cfRule>
  </conditionalFormatting>
  <conditionalFormatting sqref="O15:O16">
    <cfRule type="dataBar" priority="34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{75C7DE9F-C4B4-4462-8A19-DBFAD4DF180A}</x14:id>
        </ext>
      </extLst>
    </cfRule>
  </conditionalFormatting>
  <conditionalFormatting sqref="O18:O19">
    <cfRule type="dataBar" priority="34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{27A1368F-4738-4308-A43A-C938C99863A3}</x14:id>
        </ext>
      </extLst>
    </cfRule>
  </conditionalFormatting>
  <conditionalFormatting sqref="O21:O22">
    <cfRule type="dataBar" priority="34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{40D12176-2E2B-4B3B-B105-53C63B5ECD14}</x14:id>
        </ext>
      </extLst>
    </cfRule>
  </conditionalFormatting>
  <conditionalFormatting sqref="Q12:Q13">
    <cfRule type="dataBar" priority="34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{4BCD289B-82A4-4668-B38E-F015893AEFF3}</x14:id>
        </ext>
      </extLst>
    </cfRule>
  </conditionalFormatting>
  <conditionalFormatting sqref="Q15:Q16">
    <cfRule type="dataBar" priority="34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{EC3B5512-C7EE-4801-AF27-9CC98783DB1D}</x14:id>
        </ext>
      </extLst>
    </cfRule>
  </conditionalFormatting>
  <conditionalFormatting sqref="Q18:Q19">
    <cfRule type="dataBar" priority="34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{33B9C2E8-D7B7-4937-B674-C3CEDA279169}</x14:id>
        </ext>
      </extLst>
    </cfRule>
  </conditionalFormatting>
  <conditionalFormatting sqref="Q21:Q22">
    <cfRule type="dataBar" priority="33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{F4D14702-EEE7-4D49-BB39-1D6B9DE81C98}</x14:id>
        </ext>
      </extLst>
    </cfRule>
  </conditionalFormatting>
  <conditionalFormatting sqref="U17 U11 U14 U20">
    <cfRule type="dataBar" priority="64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{E7ED55FE-D87F-4A92-9171-BBC9832CEA56}</x14:id>
        </ext>
      </extLst>
    </cfRule>
  </conditionalFormatting>
  <conditionalFormatting sqref="U9:U10">
    <cfRule type="dataBar" priority="64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{4C0979C0-0D32-4630-B81B-C070B94018A9}</x14:id>
        </ext>
      </extLst>
    </cfRule>
  </conditionalFormatting>
  <conditionalFormatting sqref="U9:U22">
    <cfRule type="dataBar" priority="64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{CCD3F35F-F72A-4D27-B230-E069CCAD3A8A}</x14:id>
        </ext>
      </extLst>
    </cfRule>
  </conditionalFormatting>
  <conditionalFormatting sqref="U12:U13">
    <cfRule type="dataBar" priority="33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{9B769BA9-7D88-44AD-9B3A-0418A4517152}</x14:id>
        </ext>
      </extLst>
    </cfRule>
  </conditionalFormatting>
  <conditionalFormatting sqref="U15:U16">
    <cfRule type="dataBar" priority="32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{D7964331-56B3-4C9C-9661-22A1FE547484}</x14:id>
        </ext>
      </extLst>
    </cfRule>
  </conditionalFormatting>
  <conditionalFormatting sqref="U18:U19">
    <cfRule type="dataBar" priority="32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{9E23A826-4D26-4660-A192-0A0705D7E18D}</x14:id>
        </ext>
      </extLst>
    </cfRule>
  </conditionalFormatting>
  <conditionalFormatting sqref="U21:U22">
    <cfRule type="dataBar" priority="32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{2E2AF105-F75C-4977-B2DE-843738E54BE1}</x14:id>
        </ext>
      </extLst>
    </cfRule>
  </conditionalFormatting>
  <conditionalFormatting sqref="W12:W13">
    <cfRule type="dataBar" priority="32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{3BC05C83-5FD1-4F83-8181-5662B85F2C6B}</x14:id>
        </ext>
      </extLst>
    </cfRule>
  </conditionalFormatting>
  <conditionalFormatting sqref="W15:W16">
    <cfRule type="dataBar" priority="32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{72655AE3-ACB3-425E-B7AD-E13E87665FAA}</x14:id>
        </ext>
      </extLst>
    </cfRule>
  </conditionalFormatting>
  <conditionalFormatting sqref="W18:W19">
    <cfRule type="dataBar" priority="32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{579071CB-A8FC-4780-87B7-C221BBC79AC3}</x14:id>
        </ext>
      </extLst>
    </cfRule>
  </conditionalFormatting>
  <conditionalFormatting sqref="W21:W22">
    <cfRule type="dataBar" priority="32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{2F110019-13F7-4F2B-B7B9-F2F9F7E62396}</x14:id>
        </ext>
      </extLst>
    </cfRule>
  </conditionalFormatting>
  <conditionalFormatting sqref="Y12:Y13">
    <cfRule type="dataBar" priority="32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{817828FE-3749-4E00-B57E-AF4FAAF9B8E3}</x14:id>
        </ext>
      </extLst>
    </cfRule>
  </conditionalFormatting>
  <conditionalFormatting sqref="Y15:Y16">
    <cfRule type="dataBar" priority="32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{1CECD2FE-5B07-4754-92BB-287E9FE628CA}</x14:id>
        </ext>
      </extLst>
    </cfRule>
  </conditionalFormatting>
  <conditionalFormatting sqref="Y18:Y19">
    <cfRule type="dataBar" priority="32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{F1E29D47-71B3-4740-BD04-8FDD81438A71}</x14:id>
        </ext>
      </extLst>
    </cfRule>
  </conditionalFormatting>
  <conditionalFormatting sqref="Y21:Y22">
    <cfRule type="dataBar" priority="31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{B7F9B25E-6F94-41BD-AF40-DC0FFB22C8AF}</x14:id>
        </ext>
      </extLst>
    </cfRule>
  </conditionalFormatting>
  <conditionalFormatting sqref="AA12:AA13">
    <cfRule type="dataBar" priority="31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{9BEB78A1-CC55-45B7-9054-7AD4B0E1409D}</x14:id>
        </ext>
      </extLst>
    </cfRule>
  </conditionalFormatting>
  <conditionalFormatting sqref="AA15:AA16">
    <cfRule type="dataBar" priority="31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{D16DDD90-4E10-4089-8B5E-F46AB1CA3BE1}</x14:id>
        </ext>
      </extLst>
    </cfRule>
  </conditionalFormatting>
  <conditionalFormatting sqref="AA18:AA19">
    <cfRule type="dataBar" priority="31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{72FA3AF3-5C3C-4317-8370-8D069F8F08D1}</x14:id>
        </ext>
      </extLst>
    </cfRule>
  </conditionalFormatting>
  <conditionalFormatting sqref="AA21:AA22">
    <cfRule type="dataBar" priority="31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{55571774-0994-45BD-97C6-AF301ECB143F}</x14:id>
        </ext>
      </extLst>
    </cfRule>
  </conditionalFormatting>
  <conditionalFormatting sqref="AC12:AC13">
    <cfRule type="dataBar" priority="31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{3C90AEBA-3F83-4F41-B273-4D5702CBE48A}</x14:id>
        </ext>
      </extLst>
    </cfRule>
  </conditionalFormatting>
  <conditionalFormatting sqref="AC15:AC16">
    <cfRule type="dataBar" priority="31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{9CBEE168-FA2E-46E7-88A6-B3A22C3836FC}</x14:id>
        </ext>
      </extLst>
    </cfRule>
  </conditionalFormatting>
  <conditionalFormatting sqref="AC18:AC19">
    <cfRule type="dataBar" priority="31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{E2D1CBC0-4502-4130-8C2D-680DA4B81A04}</x14:id>
        </ext>
      </extLst>
    </cfRule>
  </conditionalFormatting>
  <conditionalFormatting sqref="AC21:AC22">
    <cfRule type="dataBar" priority="31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{07E95C8E-19D3-4D83-B043-10A81F468106}</x14:id>
        </ext>
      </extLst>
    </cfRule>
  </conditionalFormatting>
  <conditionalFormatting sqref="AE12:AE13">
    <cfRule type="dataBar" priority="31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{F57DAB64-883E-435C-BB6C-BC1277F4986C}</x14:id>
        </ext>
      </extLst>
    </cfRule>
  </conditionalFormatting>
  <conditionalFormatting sqref="AE15:AE16">
    <cfRule type="dataBar" priority="30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{AB4C1185-0BB5-434C-9A1E-84880CB5CBF2}</x14:id>
        </ext>
      </extLst>
    </cfRule>
  </conditionalFormatting>
  <conditionalFormatting sqref="AE18:AE19">
    <cfRule type="dataBar" priority="30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{ED6FA199-7F64-4297-9DAE-2BB2DCD9A86A}</x14:id>
        </ext>
      </extLst>
    </cfRule>
  </conditionalFormatting>
  <conditionalFormatting sqref="AE21:AE22">
    <cfRule type="dataBar" priority="30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{3D99379C-A33C-41D1-84D8-13D4348636E8}</x14:id>
        </ext>
      </extLst>
    </cfRule>
  </conditionalFormatting>
  <conditionalFormatting sqref="AG12:AG13">
    <cfRule type="dataBar" priority="30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{BB660CD8-9612-45C1-B2A9-8C5096CAAEA8}</x14:id>
        </ext>
      </extLst>
    </cfRule>
  </conditionalFormatting>
  <conditionalFormatting sqref="AG15:AG16">
    <cfRule type="dataBar" priority="30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{045045C9-497D-400B-8BF3-1360DBF8DEDA}</x14:id>
        </ext>
      </extLst>
    </cfRule>
  </conditionalFormatting>
  <conditionalFormatting sqref="AG18:AG19">
    <cfRule type="dataBar" priority="30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{9CE40886-C6E4-4EC5-974E-FFDBE9A8BEF8}</x14:id>
        </ext>
      </extLst>
    </cfRule>
  </conditionalFormatting>
  <conditionalFormatting sqref="AG21:AG22">
    <cfRule type="dataBar" priority="30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{36F097CA-95EE-4A5A-A070-37D669327219}</x14:id>
        </ext>
      </extLst>
    </cfRule>
  </conditionalFormatting>
  <conditionalFormatting sqref="AI12:AI13">
    <cfRule type="dataBar" priority="30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{2C4545D6-E82A-4EAE-84AF-3A0F855B64A3}</x14:id>
        </ext>
      </extLst>
    </cfRule>
  </conditionalFormatting>
  <conditionalFormatting sqref="AI15:AI16">
    <cfRule type="dataBar" priority="30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{5B143D5C-4E32-427E-9958-3E3143A68016}</x14:id>
        </ext>
      </extLst>
    </cfRule>
  </conditionalFormatting>
  <conditionalFormatting sqref="AI18:AI19">
    <cfRule type="dataBar" priority="30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{2C432757-79EC-4845-AACC-940AC11F4973}</x14:id>
        </ext>
      </extLst>
    </cfRule>
  </conditionalFormatting>
  <conditionalFormatting sqref="AI21:AI22">
    <cfRule type="dataBar" priority="29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{D3F9A2BF-61BF-4131-83A2-A89760DCD14A}</x14:id>
        </ext>
      </extLst>
    </cfRule>
  </conditionalFormatting>
  <conditionalFormatting sqref="AK12:AK13">
    <cfRule type="dataBar" priority="29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{690D4259-0A9B-46DB-B1A4-566DEB292754}</x14:id>
        </ext>
      </extLst>
    </cfRule>
  </conditionalFormatting>
  <conditionalFormatting sqref="AK15:AK16">
    <cfRule type="dataBar" priority="29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{946D8CEC-E74D-4FD6-9A5F-1A1EAC049489}</x14:id>
        </ext>
      </extLst>
    </cfRule>
  </conditionalFormatting>
  <conditionalFormatting sqref="AK18:AK19">
    <cfRule type="dataBar" priority="29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{D5330001-628D-403F-88DE-810555365EF4}</x14:id>
        </ext>
      </extLst>
    </cfRule>
  </conditionalFormatting>
  <conditionalFormatting sqref="AK21:AK22">
    <cfRule type="dataBar" priority="29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{8F148A06-A6AB-439E-98BD-D88646A60B38}</x14:id>
        </ext>
      </extLst>
    </cfRule>
  </conditionalFormatting>
  <conditionalFormatting sqref="AM12:AM13">
    <cfRule type="dataBar" priority="29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{5B7E278F-86E1-489A-AD7E-FEA5250C47E9}</x14:id>
        </ext>
      </extLst>
    </cfRule>
  </conditionalFormatting>
  <conditionalFormatting sqref="AM15:AM16">
    <cfRule type="dataBar" priority="29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{967CA429-6880-4D2D-BCD2-4730FC020DA7}</x14:id>
        </ext>
      </extLst>
    </cfRule>
  </conditionalFormatting>
  <conditionalFormatting sqref="AM18:AM19">
    <cfRule type="dataBar" priority="29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{1C895253-DEA8-44B1-877C-5CDEC5E1163F}</x14:id>
        </ext>
      </extLst>
    </cfRule>
  </conditionalFormatting>
  <conditionalFormatting sqref="AM21:AM22">
    <cfRule type="dataBar" priority="29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{AA369BA3-2A9A-4CA9-BED2-C2DBC6CB962D}</x14:id>
        </ext>
      </extLst>
    </cfRule>
  </conditionalFormatting>
  <conditionalFormatting sqref="AO12:AO13">
    <cfRule type="dataBar" priority="29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{C7ADE20C-BCDD-4E44-8404-14371B4759DA}</x14:id>
        </ext>
      </extLst>
    </cfRule>
  </conditionalFormatting>
  <conditionalFormatting sqref="AO15:AO16">
    <cfRule type="dataBar" priority="28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{A8ABFDB9-BBD0-4AD8-AE50-DB39CF2A0B57}</x14:id>
        </ext>
      </extLst>
    </cfRule>
  </conditionalFormatting>
  <conditionalFormatting sqref="AO18:AO19">
    <cfRule type="dataBar" priority="28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{6EDFCF5A-10D8-45F6-AFEF-B02B860166D3}</x14:id>
        </ext>
      </extLst>
    </cfRule>
  </conditionalFormatting>
  <conditionalFormatting sqref="AO21:AO22">
    <cfRule type="dataBar" priority="28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{62340D85-ECAC-43D4-8140-6D1567D5437D}</x14:id>
        </ext>
      </extLst>
    </cfRule>
  </conditionalFormatting>
  <conditionalFormatting sqref="AQ12:AQ13">
    <cfRule type="dataBar" priority="28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{E35C64EC-05B9-4C2F-8B80-4E76662D0886}</x14:id>
        </ext>
      </extLst>
    </cfRule>
  </conditionalFormatting>
  <conditionalFormatting sqref="AQ15:AQ16">
    <cfRule type="dataBar" priority="28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{A0399892-C8F7-491B-933C-AE4BE56BF605}</x14:id>
        </ext>
      </extLst>
    </cfRule>
  </conditionalFormatting>
  <conditionalFormatting sqref="AQ18:AQ19">
    <cfRule type="dataBar" priority="28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{617F7C01-8248-42E2-9C7A-62F85401F1FF}</x14:id>
        </ext>
      </extLst>
    </cfRule>
  </conditionalFormatting>
  <conditionalFormatting sqref="AQ21:AQ22">
    <cfRule type="dataBar" priority="28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{88D8ACA2-F1B0-4DAB-AF22-B353F1F73988}</x14:id>
        </ext>
      </extLst>
    </cfRule>
  </conditionalFormatting>
  <conditionalFormatting sqref="AS12:AS13">
    <cfRule type="dataBar" priority="28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{F6299CBA-5346-47AF-B74F-8C9975B2FEAB}</x14:id>
        </ext>
      </extLst>
    </cfRule>
  </conditionalFormatting>
  <conditionalFormatting sqref="AS15:AS16">
    <cfRule type="dataBar" priority="28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{AB078729-A4C4-4230-9F68-174F12217BC5}</x14:id>
        </ext>
      </extLst>
    </cfRule>
  </conditionalFormatting>
  <conditionalFormatting sqref="AS18:AS19">
    <cfRule type="dataBar" priority="28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{6F647E26-8B6F-489C-A168-A5CCAAC33AF3}</x14:id>
        </ext>
      </extLst>
    </cfRule>
  </conditionalFormatting>
  <conditionalFormatting sqref="AS21:AS22">
    <cfRule type="dataBar" priority="27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{5EE27D0D-0D56-42B6-BAF0-ADA1D1F8B5CC}</x14:id>
        </ext>
      </extLst>
    </cfRule>
  </conditionalFormatting>
  <conditionalFormatting sqref="AU12:AU13">
    <cfRule type="dataBar" priority="27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{CD252D28-DEAA-4C2B-A3A1-06B36B3F1E65}</x14:id>
        </ext>
      </extLst>
    </cfRule>
  </conditionalFormatting>
  <conditionalFormatting sqref="AU15:AU16">
    <cfRule type="dataBar" priority="27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{7A2291FF-FF53-422D-9969-D82C4639C77C}</x14:id>
        </ext>
      </extLst>
    </cfRule>
  </conditionalFormatting>
  <conditionalFormatting sqref="AU18:AU19">
    <cfRule type="dataBar" priority="27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{DEFF9D98-2013-4DDA-9ABA-1171996955CE}</x14:id>
        </ext>
      </extLst>
    </cfRule>
  </conditionalFormatting>
  <conditionalFormatting sqref="AU21:AU22">
    <cfRule type="dataBar" priority="27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{774CF1FF-009E-4415-9888-271A7C26C1E0}</x14:id>
        </ext>
      </extLst>
    </cfRule>
  </conditionalFormatting>
  <conditionalFormatting sqref="J24:J25 L24:L25 N24:N25 P24:P25">
    <cfRule type="dataBar" priority="24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{8F254092-70FD-4F1A-8A4A-DDA45779A5FD}</x14:id>
        </ext>
      </extLst>
    </cfRule>
  </conditionalFormatting>
  <conditionalFormatting sqref="J24:J25">
    <cfRule type="dataBar" priority="24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{473ADFF3-0BA3-4276-A1B4-8920D12717C8}</x14:id>
        </ext>
      </extLst>
    </cfRule>
  </conditionalFormatting>
  <conditionalFormatting sqref="L24:L25">
    <cfRule type="dataBar" priority="24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{FD1149AA-B2DB-414E-A26D-A900428FF107}</x14:id>
        </ext>
      </extLst>
    </cfRule>
  </conditionalFormatting>
  <conditionalFormatting sqref="AC24:AC25">
    <cfRule type="dataBar" priority="24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{8723A31E-9C25-46AE-9B80-9B81C8CAC913}</x14:id>
        </ext>
      </extLst>
    </cfRule>
  </conditionalFormatting>
  <conditionalFormatting sqref="AC24:AC25">
    <cfRule type="dataBar" priority="21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{05F524E3-2E55-418F-AC6D-3A636C2162B0}</x14:id>
        </ext>
      </extLst>
    </cfRule>
  </conditionalFormatting>
  <conditionalFormatting sqref="I12:I13">
    <cfRule type="dataBar" priority="20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{1FEE03F5-E0FE-4FAB-800B-50C58BC5CF09}</x14:id>
        </ext>
      </extLst>
    </cfRule>
  </conditionalFormatting>
  <conditionalFormatting sqref="I15:I16">
    <cfRule type="dataBar" priority="20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{472246E3-0FDB-4DD7-9230-F488342BB316}</x14:id>
        </ext>
      </extLst>
    </cfRule>
  </conditionalFormatting>
  <conditionalFormatting sqref="I18:I19">
    <cfRule type="dataBar" priority="19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{6BE713C6-CAAF-4615-9B6B-D3D52F87080C}</x14:id>
        </ext>
      </extLst>
    </cfRule>
  </conditionalFormatting>
  <conditionalFormatting sqref="I21:I22">
    <cfRule type="dataBar" priority="19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{723EAFDA-9E3F-473D-848A-A4A927A524F2}</x14:id>
        </ext>
      </extLst>
    </cfRule>
  </conditionalFormatting>
  <conditionalFormatting sqref="K12:K13">
    <cfRule type="dataBar" priority="19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{0111B9AD-DC43-497E-84A9-5A8C0341BF0B}</x14:id>
        </ext>
      </extLst>
    </cfRule>
  </conditionalFormatting>
  <conditionalFormatting sqref="K12:K13">
    <cfRule type="dataBar" priority="19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{5B211AA1-CD49-464A-BB0D-25104F9702F2}</x14:id>
        </ext>
      </extLst>
    </cfRule>
  </conditionalFormatting>
  <conditionalFormatting sqref="K15:K16">
    <cfRule type="dataBar" priority="19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{3983B52C-B5AC-4BD1-B12A-FB215ABEB0BC}</x14:id>
        </ext>
      </extLst>
    </cfRule>
  </conditionalFormatting>
  <conditionalFormatting sqref="K15:K16">
    <cfRule type="dataBar" priority="19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{A4DC6D86-76A9-467C-BD57-FA495F059E8D}</x14:id>
        </ext>
      </extLst>
    </cfRule>
  </conditionalFormatting>
  <conditionalFormatting sqref="K18:K19">
    <cfRule type="dataBar" priority="19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{E06274B8-E81D-4316-BD45-7E02D6DBDA96}</x14:id>
        </ext>
      </extLst>
    </cfRule>
  </conditionalFormatting>
  <conditionalFormatting sqref="K18:K19">
    <cfRule type="dataBar" priority="18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{57BD884A-5641-4172-9409-CDA8B9A658CF}</x14:id>
        </ext>
      </extLst>
    </cfRule>
  </conditionalFormatting>
  <conditionalFormatting sqref="K21:K22">
    <cfRule type="dataBar" priority="18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{AF49C9C7-F3DD-4689-929D-EF1E0E986E54}</x14:id>
        </ext>
      </extLst>
    </cfRule>
  </conditionalFormatting>
  <conditionalFormatting sqref="K21:K22">
    <cfRule type="dataBar" priority="18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{E4EDC46F-6C12-4DC4-8FA8-98344F8FA5D6}</x14:id>
        </ext>
      </extLst>
    </cfRule>
  </conditionalFormatting>
  <conditionalFormatting sqref="M12:M13">
    <cfRule type="dataBar" priority="18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{19162CA7-BBBF-4606-91A4-3949A3630DD8}</x14:id>
        </ext>
      </extLst>
    </cfRule>
  </conditionalFormatting>
  <conditionalFormatting sqref="M15:M16">
    <cfRule type="dataBar" priority="18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{2656AE4A-C252-454E-A522-AE9F67357820}</x14:id>
        </ext>
      </extLst>
    </cfRule>
  </conditionalFormatting>
  <conditionalFormatting sqref="M18:M19">
    <cfRule type="dataBar" priority="18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{7D8626DC-600D-4225-9384-6C8B8C35A105}</x14:id>
        </ext>
      </extLst>
    </cfRule>
  </conditionalFormatting>
  <conditionalFormatting sqref="M21:M22">
    <cfRule type="dataBar" priority="17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{95543D51-FF6A-4AA4-B0EC-847D0D02B2DE}</x14:id>
        </ext>
      </extLst>
    </cfRule>
  </conditionalFormatting>
  <conditionalFormatting sqref="O12:O13">
    <cfRule type="dataBar" priority="17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{AC4C9C41-923B-4103-A632-52FB7E316D25}</x14:id>
        </ext>
      </extLst>
    </cfRule>
  </conditionalFormatting>
  <conditionalFormatting sqref="O15:O16">
    <cfRule type="dataBar" priority="17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{C4B6B425-1545-417A-AC39-81746CE79B53}</x14:id>
        </ext>
      </extLst>
    </cfRule>
  </conditionalFormatting>
  <conditionalFormatting sqref="O18:O19">
    <cfRule type="dataBar" priority="17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{2D06DF1A-ED3A-46AC-B1C0-9B28D7119A63}</x14:id>
        </ext>
      </extLst>
    </cfRule>
  </conditionalFormatting>
  <conditionalFormatting sqref="O21:O22">
    <cfRule type="dataBar" priority="17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{B52A38A6-8A7A-497E-87EA-8E977D32D0EC}</x14:id>
        </ext>
      </extLst>
    </cfRule>
  </conditionalFormatting>
  <conditionalFormatting sqref="O24:O25">
    <cfRule type="dataBar" priority="17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{8605F751-F9FA-488E-B95B-03A1EE152D2A}</x14:id>
        </ext>
      </extLst>
    </cfRule>
  </conditionalFormatting>
  <conditionalFormatting sqref="O24:O25">
    <cfRule type="dataBar" priority="17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{B02642A0-1121-42A5-911C-5D786D9D477A}</x14:id>
        </ext>
      </extLst>
    </cfRule>
  </conditionalFormatting>
  <conditionalFormatting sqref="Q12:Q13">
    <cfRule type="dataBar" priority="17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{DC17A6D8-BFE1-4A56-9DAD-5C15C9D644AE}</x14:id>
        </ext>
      </extLst>
    </cfRule>
  </conditionalFormatting>
  <conditionalFormatting sqref="Q15:Q16">
    <cfRule type="dataBar" priority="16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{F722DD36-2C08-4364-925F-240A241438E0}</x14:id>
        </ext>
      </extLst>
    </cfRule>
  </conditionalFormatting>
  <conditionalFormatting sqref="Q18:Q19">
    <cfRule type="dataBar" priority="16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{62F79815-8520-4184-80E4-7AA3BF7A226C}</x14:id>
        </ext>
      </extLst>
    </cfRule>
  </conditionalFormatting>
  <conditionalFormatting sqref="Q21:Q22">
    <cfRule type="dataBar" priority="16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{DB566BC1-6CF6-4FAF-9E3D-3931F3DEC883}</x14:id>
        </ext>
      </extLst>
    </cfRule>
  </conditionalFormatting>
  <conditionalFormatting sqref="W12:W13">
    <cfRule type="dataBar" priority="15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{B19D2428-427F-42B0-A1E8-BDD9B5E3E9B7}</x14:id>
        </ext>
      </extLst>
    </cfRule>
  </conditionalFormatting>
  <conditionalFormatting sqref="W15:W16">
    <cfRule type="dataBar" priority="15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{6EE3ADAA-3F20-4EB0-962E-BC92590BD9AE}</x14:id>
        </ext>
      </extLst>
    </cfRule>
  </conditionalFormatting>
  <conditionalFormatting sqref="W18:W19">
    <cfRule type="dataBar" priority="15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{46CB5FE0-7692-4F93-85D6-8C0FFB7D37B9}</x14:id>
        </ext>
      </extLst>
    </cfRule>
  </conditionalFormatting>
  <conditionalFormatting sqref="W21:W22">
    <cfRule type="dataBar" priority="15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{C03F958E-9A5B-4186-AD74-0B206E6B275F}</x14:id>
        </ext>
      </extLst>
    </cfRule>
  </conditionalFormatting>
  <conditionalFormatting sqref="AA12:AA13">
    <cfRule type="dataBar" priority="14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{93FFDA0D-140C-4C9C-86BA-8E132A647120}</x14:id>
        </ext>
      </extLst>
    </cfRule>
  </conditionalFormatting>
  <conditionalFormatting sqref="AA15:AA16">
    <cfRule type="dataBar" priority="14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{C90F51A5-9167-4DC7-BDF5-94982A32CADA}</x14:id>
        </ext>
      </extLst>
    </cfRule>
  </conditionalFormatting>
  <conditionalFormatting sqref="AA18:AA19">
    <cfRule type="dataBar" priority="14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{5BE6B571-1F8F-4AB0-8135-CA79ED1D3E37}</x14:id>
        </ext>
      </extLst>
    </cfRule>
  </conditionalFormatting>
  <conditionalFormatting sqref="AA21:AA22">
    <cfRule type="dataBar" priority="14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{5CC4DC33-02B2-480F-858E-D2DECE15A5CB}</x14:id>
        </ext>
      </extLst>
    </cfRule>
  </conditionalFormatting>
  <conditionalFormatting sqref="AA24:AA25">
    <cfRule type="dataBar" priority="14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{27175C7C-2B73-4225-9F4B-6D829D9B4456}</x14:id>
        </ext>
      </extLst>
    </cfRule>
  </conditionalFormatting>
  <conditionalFormatting sqref="AA24:AA25">
    <cfRule type="dataBar" priority="14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{529D2E26-6558-4AC7-8B85-887D2E22EE7D}</x14:id>
        </ext>
      </extLst>
    </cfRule>
  </conditionalFormatting>
  <conditionalFormatting sqref="AE12:AE13">
    <cfRule type="dataBar" priority="14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{55A1041E-CF1B-4ADF-A22F-F3B9C8DFF1CE}</x14:id>
        </ext>
      </extLst>
    </cfRule>
  </conditionalFormatting>
  <conditionalFormatting sqref="AE15:AE16">
    <cfRule type="dataBar" priority="14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{58BFD0F7-6231-40EB-A89A-19209E02E99F}</x14:id>
        </ext>
      </extLst>
    </cfRule>
  </conditionalFormatting>
  <conditionalFormatting sqref="AE18:AE19">
    <cfRule type="dataBar" priority="14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{DB50D78E-82D6-4715-B156-93505EF7EEEA}</x14:id>
        </ext>
      </extLst>
    </cfRule>
  </conditionalFormatting>
  <conditionalFormatting sqref="AE21:AE22">
    <cfRule type="dataBar" priority="13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{BB7280E9-9C2C-478A-868E-582BD2C824E3}</x14:id>
        </ext>
      </extLst>
    </cfRule>
  </conditionalFormatting>
  <conditionalFormatting sqref="AE24:AE25">
    <cfRule type="dataBar" priority="13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{20D6BD63-91F8-44FA-AD6E-C16913F36591}</x14:id>
        </ext>
      </extLst>
    </cfRule>
  </conditionalFormatting>
  <conditionalFormatting sqref="AE24:AE25">
    <cfRule type="dataBar" priority="13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{0A5BCB6D-76E7-4B2D-AE1C-F8C0FEC32014}</x14:id>
        </ext>
      </extLst>
    </cfRule>
  </conditionalFormatting>
  <conditionalFormatting sqref="AG12:AG13">
    <cfRule type="dataBar" priority="13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{4FFD9077-28A2-42F2-A3F9-C5669C2D223D}</x14:id>
        </ext>
      </extLst>
    </cfRule>
  </conditionalFormatting>
  <conditionalFormatting sqref="AG15:AG16">
    <cfRule type="dataBar" priority="13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{B4E37F9D-A8A7-4442-8E17-666AEE030B6D}</x14:id>
        </ext>
      </extLst>
    </cfRule>
  </conditionalFormatting>
  <conditionalFormatting sqref="AG18:AG19">
    <cfRule type="dataBar" priority="13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{C6098128-9C5F-469A-B171-F3A0C7C10667}</x14:id>
        </ext>
      </extLst>
    </cfRule>
  </conditionalFormatting>
  <conditionalFormatting sqref="AG18:AG19">
    <cfRule type="dataBar" priority="13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{45425AD3-B31A-4E0F-A873-4E8D3C676211}</x14:id>
        </ext>
      </extLst>
    </cfRule>
  </conditionalFormatting>
  <conditionalFormatting sqref="AG21:AG22">
    <cfRule type="dataBar" priority="13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{AB08F225-8CFB-40AF-ADA3-DF51FF05D3F7}</x14:id>
        </ext>
      </extLst>
    </cfRule>
  </conditionalFormatting>
  <conditionalFormatting sqref="AK12:AK13">
    <cfRule type="dataBar" priority="12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{95EA9CCF-5145-4A6A-88BA-BE8DA05E581D}</x14:id>
        </ext>
      </extLst>
    </cfRule>
  </conditionalFormatting>
  <conditionalFormatting sqref="AK15:AK16">
    <cfRule type="dataBar" priority="12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{A5A7D0C2-9AA9-480E-B3B7-BA3BFE20CABF}</x14:id>
        </ext>
      </extLst>
    </cfRule>
  </conditionalFormatting>
  <conditionalFormatting sqref="AK18:AK19">
    <cfRule type="dataBar" priority="12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{E99682E7-76EA-4D74-AB09-2F471BB63280}</x14:id>
        </ext>
      </extLst>
    </cfRule>
  </conditionalFormatting>
  <conditionalFormatting sqref="AK21:AK22">
    <cfRule type="dataBar" priority="12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{B5172073-1E8C-4552-9165-DF17A973161D}</x14:id>
        </ext>
      </extLst>
    </cfRule>
  </conditionalFormatting>
  <conditionalFormatting sqref="AO12:AO13">
    <cfRule type="dataBar" priority="12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{604E52CA-91CA-4CB9-825D-1DEBB86BC5BC}</x14:id>
        </ext>
      </extLst>
    </cfRule>
  </conditionalFormatting>
  <conditionalFormatting sqref="AO15:AO16">
    <cfRule type="dataBar" priority="12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{B6B1ADA2-F442-4282-BDBE-583FF0C61AE7}</x14:id>
        </ext>
      </extLst>
    </cfRule>
  </conditionalFormatting>
  <conditionalFormatting sqref="AO18:AO19">
    <cfRule type="dataBar" priority="12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{58B3BB96-51A0-4A97-AC45-534C373471C0}</x14:id>
        </ext>
      </extLst>
    </cfRule>
  </conditionalFormatting>
  <conditionalFormatting sqref="AO21:AO22">
    <cfRule type="dataBar" priority="12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{E3915F7F-DAEA-4764-87DC-44F05BC39A51}</x14:id>
        </ext>
      </extLst>
    </cfRule>
  </conditionalFormatting>
  <conditionalFormatting sqref="AO24:AO25">
    <cfRule type="dataBar" priority="11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{8D10CEA0-D890-47D4-BCD8-805D9E7D6801}</x14:id>
        </ext>
      </extLst>
    </cfRule>
  </conditionalFormatting>
  <conditionalFormatting sqref="AO24:AO25">
    <cfRule type="dataBar" priority="11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{7767A66B-70DE-4506-BD2C-4B5859B5E44A}</x14:id>
        </ext>
      </extLst>
    </cfRule>
  </conditionalFormatting>
  <conditionalFormatting sqref="AQ12:AQ13">
    <cfRule type="dataBar" priority="11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{EADB00F1-7E2C-41F0-83D2-893E2FE15815}</x14:id>
        </ext>
      </extLst>
    </cfRule>
  </conditionalFormatting>
  <conditionalFormatting sqref="AQ15:AQ16">
    <cfRule type="dataBar" priority="11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{6443E995-DCEE-47D5-9A3B-C6404AC84E96}</x14:id>
        </ext>
      </extLst>
    </cfRule>
  </conditionalFormatting>
  <conditionalFormatting sqref="AQ18:AQ19">
    <cfRule type="dataBar" priority="11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{97BDB499-79EA-465E-90B1-B9BCE3E7E16B}</x14:id>
        </ext>
      </extLst>
    </cfRule>
  </conditionalFormatting>
  <conditionalFormatting sqref="AQ21:AQ22">
    <cfRule type="dataBar" priority="11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{CFAFF88B-3F62-48CD-9B9A-BF7714DB0AAF}</x14:id>
        </ext>
      </extLst>
    </cfRule>
  </conditionalFormatting>
  <conditionalFormatting sqref="AS12:AS13">
    <cfRule type="dataBar" priority="11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{10A94448-30F3-45D0-8EE0-4B029A2DE000}</x14:id>
        </ext>
      </extLst>
    </cfRule>
  </conditionalFormatting>
  <conditionalFormatting sqref="AS15:AS16">
    <cfRule type="dataBar" priority="11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{CD9B8EF3-DCE2-46EE-ACEA-8E25DBF667C0}</x14:id>
        </ext>
      </extLst>
    </cfRule>
  </conditionalFormatting>
  <conditionalFormatting sqref="AS18:AS19">
    <cfRule type="dataBar" priority="10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{967E2B68-721F-4953-BD6A-1A390BBED5E7}</x14:id>
        </ext>
      </extLst>
    </cfRule>
  </conditionalFormatting>
  <conditionalFormatting sqref="AS21:AS22">
    <cfRule type="dataBar" priority="10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{F60FFB2D-192E-4A24-8539-9B4868472E53}</x14:id>
        </ext>
      </extLst>
    </cfRule>
  </conditionalFormatting>
  <conditionalFormatting sqref="AS24:AS25">
    <cfRule type="dataBar" priority="10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{FBB26F30-19A2-4035-B01A-0B317191D2BA}</x14:id>
        </ext>
      </extLst>
    </cfRule>
  </conditionalFormatting>
  <conditionalFormatting sqref="AS24:AS25">
    <cfRule type="dataBar" priority="10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{6D47B8CB-A15F-4393-930D-97C61E3E6631}</x14:id>
        </ext>
      </extLst>
    </cfRule>
  </conditionalFormatting>
  <conditionalFormatting sqref="AW12:AW13">
    <cfRule type="dataBar" priority="10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{75B63D6E-E594-401C-895F-340EEADA5094}</x14:id>
        </ext>
      </extLst>
    </cfRule>
  </conditionalFormatting>
  <conditionalFormatting sqref="AW12:AW13">
    <cfRule type="dataBar" priority="10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{D7F45738-C244-47B4-AD85-E3CEA05169E2}</x14:id>
        </ext>
      </extLst>
    </cfRule>
  </conditionalFormatting>
  <conditionalFormatting sqref="AW15:AW16">
    <cfRule type="dataBar" priority="10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{25DB73C8-5D33-421F-A851-39F89DAD99FA}</x14:id>
        </ext>
      </extLst>
    </cfRule>
  </conditionalFormatting>
  <conditionalFormatting sqref="AW15:AW16">
    <cfRule type="dataBar" priority="10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{5D9FD1C9-3F7F-4F18-8F75-48DF5E51CF8E}</x14:id>
        </ext>
      </extLst>
    </cfRule>
  </conditionalFormatting>
  <conditionalFormatting sqref="AW18:AW19">
    <cfRule type="dataBar" priority="10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{CBA686F0-E31E-424F-A624-4E5423B546A5}</x14:id>
        </ext>
      </extLst>
    </cfRule>
  </conditionalFormatting>
  <conditionalFormatting sqref="AW18:AW19">
    <cfRule type="dataBar" priority="10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{5E654A66-6099-4C0F-B0AB-89A7B6586C7F}</x14:id>
        </ext>
      </extLst>
    </cfRule>
  </conditionalFormatting>
  <conditionalFormatting sqref="AW21:AW22">
    <cfRule type="dataBar" priority="9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{F3C3B0EF-57D4-4399-AFB2-AAFA0624C9C4}</x14:id>
        </ext>
      </extLst>
    </cfRule>
  </conditionalFormatting>
  <conditionalFormatting sqref="AW21:AW22">
    <cfRule type="dataBar" priority="9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{32C0FDFB-4DF1-42E4-BADF-22025880EA37}</x14:id>
        </ext>
      </extLst>
    </cfRule>
  </conditionalFormatting>
  <conditionalFormatting sqref="AW24:AW25">
    <cfRule type="dataBar" priority="9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{3D309FCB-6F21-4C0A-B3EF-806D63876F0D}</x14:id>
        </ext>
      </extLst>
    </cfRule>
  </conditionalFormatting>
  <conditionalFormatting sqref="AW24:AW25">
    <cfRule type="dataBar" priority="9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{7013C6A2-D013-47D7-917B-FADE35D723AA}</x14:id>
        </ext>
      </extLst>
    </cfRule>
  </conditionalFormatting>
  <conditionalFormatting sqref="I12:I13">
    <cfRule type="dataBar" priority="9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{C3B8A89D-A76F-43EB-B1AD-8FE65F2FD39D}</x14:id>
        </ext>
      </extLst>
    </cfRule>
  </conditionalFormatting>
  <conditionalFormatting sqref="I15:I16">
    <cfRule type="dataBar" priority="9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{BC121961-D96C-4083-868C-475E607FA0F0}</x14:id>
        </ext>
      </extLst>
    </cfRule>
  </conditionalFormatting>
  <conditionalFormatting sqref="I18:I19">
    <cfRule type="dataBar" priority="9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{91D22F2B-9B06-4942-BF11-6B545F678B24}</x14:id>
        </ext>
      </extLst>
    </cfRule>
  </conditionalFormatting>
  <conditionalFormatting sqref="I21:I22">
    <cfRule type="dataBar" priority="9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{B1250602-3706-4B9D-82FC-F02322901966}</x14:id>
        </ext>
      </extLst>
    </cfRule>
  </conditionalFormatting>
  <conditionalFormatting sqref="I24:I25">
    <cfRule type="dataBar" priority="9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{C82EBBB6-7F45-425A-AAAC-9035A5E2DB10}</x14:id>
        </ext>
      </extLst>
    </cfRule>
  </conditionalFormatting>
  <conditionalFormatting sqref="I24:I25">
    <cfRule type="dataBar" priority="9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{80E50700-EE52-4282-83AE-FC9949B2DFDF}</x14:id>
        </ext>
      </extLst>
    </cfRule>
  </conditionalFormatting>
  <conditionalFormatting sqref="I24:I25">
    <cfRule type="dataBar" priority="8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{84FF1A08-84C2-491E-A56C-A8F8A0723B0D}</x14:id>
        </ext>
      </extLst>
    </cfRule>
  </conditionalFormatting>
  <conditionalFormatting sqref="K12:K13">
    <cfRule type="dataBar" priority="8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{3954CF6B-5804-4616-9487-E878E03429E5}</x14:id>
        </ext>
      </extLst>
    </cfRule>
  </conditionalFormatting>
  <conditionalFormatting sqref="K12:K13">
    <cfRule type="dataBar" priority="8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{2174C1EB-DE58-43AF-B57B-7EDFC9D82D98}</x14:id>
        </ext>
      </extLst>
    </cfRule>
  </conditionalFormatting>
  <conditionalFormatting sqref="K15:K16">
    <cfRule type="dataBar" priority="8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{1C8BCD03-8FBC-4244-A1DD-CE99729C302E}</x14:id>
        </ext>
      </extLst>
    </cfRule>
  </conditionalFormatting>
  <conditionalFormatting sqref="K15:K16">
    <cfRule type="dataBar" priority="8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{57307B20-BF48-4BA4-B591-1E51D389E65C}</x14:id>
        </ext>
      </extLst>
    </cfRule>
  </conditionalFormatting>
  <conditionalFormatting sqref="K18:K19">
    <cfRule type="dataBar" priority="8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{2CD5F550-350E-41CD-85B5-7CA991F676AD}</x14:id>
        </ext>
      </extLst>
    </cfRule>
  </conditionalFormatting>
  <conditionalFormatting sqref="K18:K19">
    <cfRule type="dataBar" priority="8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{B2C1EA93-7800-4F23-8875-4412E7E5EB0F}</x14:id>
        </ext>
      </extLst>
    </cfRule>
  </conditionalFormatting>
  <conditionalFormatting sqref="K21:K22">
    <cfRule type="dataBar" priority="8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{D21BB541-0E0E-4399-85ED-DD32E2B9E266}</x14:id>
        </ext>
      </extLst>
    </cfRule>
  </conditionalFormatting>
  <conditionalFormatting sqref="K21:K22">
    <cfRule type="dataBar" priority="8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{03E54974-5F6F-4A91-8794-9247BB42B92C}</x14:id>
        </ext>
      </extLst>
    </cfRule>
  </conditionalFormatting>
  <conditionalFormatting sqref="K24:K25">
    <cfRule type="dataBar" priority="8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{38054A02-CFBD-41F1-8B21-14848F60F81B}</x14:id>
        </ext>
      </extLst>
    </cfRule>
  </conditionalFormatting>
  <conditionalFormatting sqref="K24:K25">
    <cfRule type="dataBar" priority="7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{BD52CB89-058C-446D-93D8-BD8FD5CC9D30}</x14:id>
        </ext>
      </extLst>
    </cfRule>
  </conditionalFormatting>
  <conditionalFormatting sqref="K24:K25">
    <cfRule type="dataBar" priority="7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{0A1F0E17-69AE-4447-85DF-B8BCCBA903D5}</x14:id>
        </ext>
      </extLst>
    </cfRule>
  </conditionalFormatting>
  <conditionalFormatting sqref="K24:K25">
    <cfRule type="dataBar" priority="7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{CF8BC213-45E2-46E2-9A30-EB676D00E869}</x14:id>
        </ext>
      </extLst>
    </cfRule>
  </conditionalFormatting>
  <conditionalFormatting sqref="M12:M13">
    <cfRule type="dataBar" priority="7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{AC682DBF-2CC9-432D-89B2-E09B81EBCAB5}</x14:id>
        </ext>
      </extLst>
    </cfRule>
  </conditionalFormatting>
  <conditionalFormatting sqref="M15:M16">
    <cfRule type="dataBar" priority="7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{A7071FC7-D914-4FDD-A3AB-4290827FBC7F}</x14:id>
        </ext>
      </extLst>
    </cfRule>
  </conditionalFormatting>
  <conditionalFormatting sqref="M18:M19">
    <cfRule type="dataBar" priority="7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{0A37B7B9-8CB2-4C3B-9300-C41CD3B1B1BC}</x14:id>
        </ext>
      </extLst>
    </cfRule>
  </conditionalFormatting>
  <conditionalFormatting sqref="M21:M22">
    <cfRule type="dataBar" priority="7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{C0A276A9-1380-4424-95DD-C6B6BCD34AC0}</x14:id>
        </ext>
      </extLst>
    </cfRule>
  </conditionalFormatting>
  <conditionalFormatting sqref="M24:M25">
    <cfRule type="dataBar" priority="7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{0C56F578-E15D-4701-8E12-5AAA7C1D5819}</x14:id>
        </ext>
      </extLst>
    </cfRule>
  </conditionalFormatting>
  <conditionalFormatting sqref="M24:M25">
    <cfRule type="dataBar" priority="7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{AACAC380-643D-405E-B069-9581A231A84A}</x14:id>
        </ext>
      </extLst>
    </cfRule>
  </conditionalFormatting>
  <conditionalFormatting sqref="Q12:Q13">
    <cfRule type="dataBar" priority="7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{597B33AF-1980-4EE7-97D1-885B10A1D151}</x14:id>
        </ext>
      </extLst>
    </cfRule>
  </conditionalFormatting>
  <conditionalFormatting sqref="Q15:Q16">
    <cfRule type="dataBar" priority="6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{813219BE-DC20-48BE-8BCC-B839188F6678}</x14:id>
        </ext>
      </extLst>
    </cfRule>
  </conditionalFormatting>
  <conditionalFormatting sqref="Q18:Q19">
    <cfRule type="dataBar" priority="6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{AC36D0CA-59B4-4A57-970F-464BA5D9A465}</x14:id>
        </ext>
      </extLst>
    </cfRule>
  </conditionalFormatting>
  <conditionalFormatting sqref="Q21:Q22">
    <cfRule type="dataBar" priority="6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{6DA2D21F-678D-4281-88E1-D089B7C8B543}</x14:id>
        </ext>
      </extLst>
    </cfRule>
  </conditionalFormatting>
  <conditionalFormatting sqref="Q24:Q25">
    <cfRule type="dataBar" priority="6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{15CD459F-D99D-4671-8FD1-AEA37F9A6793}</x14:id>
        </ext>
      </extLst>
    </cfRule>
  </conditionalFormatting>
  <conditionalFormatting sqref="Q24:Q25">
    <cfRule type="dataBar" priority="6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{E7A1642E-6F5E-4C8D-B41E-45ED13D8D1EE}</x14:id>
        </ext>
      </extLst>
    </cfRule>
  </conditionalFormatting>
  <conditionalFormatting sqref="S12:S13">
    <cfRule type="dataBar" priority="6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{AA592C9A-0ABC-46F5-84FE-2C00B2A6C412}</x14:id>
        </ext>
      </extLst>
    </cfRule>
  </conditionalFormatting>
  <conditionalFormatting sqref="S12:S13">
    <cfRule type="dataBar" priority="6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{97AB46EB-31AF-4D48-A76B-D24B5C15274F}</x14:id>
        </ext>
      </extLst>
    </cfRule>
  </conditionalFormatting>
  <conditionalFormatting sqref="S15:S16">
    <cfRule type="dataBar" priority="6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{89120FAA-25B8-442E-8178-6A5E895D478E}</x14:id>
        </ext>
      </extLst>
    </cfRule>
  </conditionalFormatting>
  <conditionalFormatting sqref="S15:S16">
    <cfRule type="dataBar" priority="6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{0E8DE508-3B31-42EC-8CF4-CF6253219858}</x14:id>
        </ext>
      </extLst>
    </cfRule>
  </conditionalFormatting>
  <conditionalFormatting sqref="S18:S19">
    <cfRule type="dataBar" priority="6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{32E32927-D12C-400B-B7EB-543819BFC5F2}</x14:id>
        </ext>
      </extLst>
    </cfRule>
  </conditionalFormatting>
  <conditionalFormatting sqref="S18:S19">
    <cfRule type="dataBar" priority="5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{7BC1D1B5-746C-4B31-BB46-058311C630A9}</x14:id>
        </ext>
      </extLst>
    </cfRule>
  </conditionalFormatting>
  <conditionalFormatting sqref="S21:S22">
    <cfRule type="dataBar" priority="5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{8E1D7DA1-0DCE-49E8-B11B-603740C6820F}</x14:id>
        </ext>
      </extLst>
    </cfRule>
  </conditionalFormatting>
  <conditionalFormatting sqref="S21:S22">
    <cfRule type="dataBar" priority="5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{854338F8-32A2-481D-B439-D110DD9BA0BB}</x14:id>
        </ext>
      </extLst>
    </cfRule>
  </conditionalFormatting>
  <conditionalFormatting sqref="S24:S25">
    <cfRule type="dataBar" priority="5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{A08ED671-6E2F-4C1B-9C88-6CE7A2B4CEE2}</x14:id>
        </ext>
      </extLst>
    </cfRule>
  </conditionalFormatting>
  <conditionalFormatting sqref="S24:S25">
    <cfRule type="dataBar" priority="5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{CAB11B04-DF8B-43FD-B6A6-0A89FD816366}</x14:id>
        </ext>
      </extLst>
    </cfRule>
  </conditionalFormatting>
  <conditionalFormatting sqref="U12:U13">
    <cfRule type="dataBar" priority="5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{9B32D2EF-7CDC-42B3-842D-80F404DAB26E}</x14:id>
        </ext>
      </extLst>
    </cfRule>
  </conditionalFormatting>
  <conditionalFormatting sqref="U15:U16">
    <cfRule type="dataBar" priority="5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{D36B8086-4CED-4ABD-81F7-82DBC956C605}</x14:id>
        </ext>
      </extLst>
    </cfRule>
  </conditionalFormatting>
  <conditionalFormatting sqref="U18:U19">
    <cfRule type="dataBar" priority="5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{A1CDCB7D-4195-4879-A2CB-6AA4CB48A72D}</x14:id>
        </ext>
      </extLst>
    </cfRule>
  </conditionalFormatting>
  <conditionalFormatting sqref="U21:U22">
    <cfRule type="dataBar" priority="5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{459B60B6-36F0-46F0-BBFE-CED7918DC313}</x14:id>
        </ext>
      </extLst>
    </cfRule>
  </conditionalFormatting>
  <conditionalFormatting sqref="U24:U25">
    <cfRule type="dataBar" priority="4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{EEC1F9FC-104B-4330-8664-228180B35C45}</x14:id>
        </ext>
      </extLst>
    </cfRule>
  </conditionalFormatting>
  <conditionalFormatting sqref="U24:U25">
    <cfRule type="dataBar" priority="5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{E36D198E-CF30-47A1-9D26-28B9E2C0ADC1}</x14:id>
        </ext>
      </extLst>
    </cfRule>
  </conditionalFormatting>
  <conditionalFormatting sqref="W12:W13">
    <cfRule type="dataBar" priority="4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{76FD54B0-14F5-4ED2-9B0F-6DEFDF8CDDB8}</x14:id>
        </ext>
      </extLst>
    </cfRule>
  </conditionalFormatting>
  <conditionalFormatting sqref="W15:W16">
    <cfRule type="dataBar" priority="4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{080F01C6-F125-456D-8AD6-BDFE3163259D}</x14:id>
        </ext>
      </extLst>
    </cfRule>
  </conditionalFormatting>
  <conditionalFormatting sqref="W18:W19">
    <cfRule type="dataBar" priority="4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{5F0A5626-6A76-437B-BCB4-09AF2468E785}</x14:id>
        </ext>
      </extLst>
    </cfRule>
  </conditionalFormatting>
  <conditionalFormatting sqref="W21:W22">
    <cfRule type="dataBar" priority="4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{0C3FD7C1-F991-4817-92D2-008135B6CF7D}</x14:id>
        </ext>
      </extLst>
    </cfRule>
  </conditionalFormatting>
  <conditionalFormatting sqref="W24:W25">
    <cfRule type="dataBar" priority="4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{2DBE6578-89CF-4EFB-82C8-32D9F67DD4A1}</x14:id>
        </ext>
      </extLst>
    </cfRule>
  </conditionalFormatting>
  <conditionalFormatting sqref="W24:W25">
    <cfRule type="dataBar" priority="4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{E01EEF27-294F-4071-9D51-39D4E8A23AAD}</x14:id>
        </ext>
      </extLst>
    </cfRule>
  </conditionalFormatting>
  <conditionalFormatting sqref="Y12:Y13">
    <cfRule type="dataBar" priority="4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{585B137A-B5B6-45BD-B958-43D72DBCA443}</x14:id>
        </ext>
      </extLst>
    </cfRule>
  </conditionalFormatting>
  <conditionalFormatting sqref="Y15:Y16">
    <cfRule type="dataBar" priority="4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{046738FB-339D-4470-9513-22216AB900DE}</x14:id>
        </ext>
      </extLst>
    </cfRule>
  </conditionalFormatting>
  <conditionalFormatting sqref="Y18:Y19">
    <cfRule type="dataBar" priority="4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{3A154173-78D4-4D53-A271-30B2CE8F9C11}</x14:id>
        </ext>
      </extLst>
    </cfRule>
  </conditionalFormatting>
  <conditionalFormatting sqref="Y21:Y22">
    <cfRule type="dataBar" priority="3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{077C8090-7852-4798-B9F5-2DAA0DD79607}</x14:id>
        </ext>
      </extLst>
    </cfRule>
  </conditionalFormatting>
  <conditionalFormatting sqref="Y24:Y25">
    <cfRule type="dataBar" priority="3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{2311EB03-8B17-4D47-954F-85309C13BCA8}</x14:id>
        </ext>
      </extLst>
    </cfRule>
  </conditionalFormatting>
  <conditionalFormatting sqref="Y24:Y25">
    <cfRule type="dataBar" priority="3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{1270D6BA-1319-4BDD-8843-68101EF53356}</x14:id>
        </ext>
      </extLst>
    </cfRule>
  </conditionalFormatting>
  <conditionalFormatting sqref="AG12:AG13">
    <cfRule type="dataBar" priority="3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{C0BC9588-1135-4610-A1FE-E21EE2B49F4E}</x14:id>
        </ext>
      </extLst>
    </cfRule>
  </conditionalFormatting>
  <conditionalFormatting sqref="AG15:AG16">
    <cfRule type="dataBar" priority="3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{3EAB1A9F-07BF-4A10-B87B-20A439E20408}</x14:id>
        </ext>
      </extLst>
    </cfRule>
  </conditionalFormatting>
  <conditionalFormatting sqref="AG18:AG19">
    <cfRule type="dataBar" priority="3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{6E0DE10F-F9E7-4871-87FA-1DAD873088DC}</x14:id>
        </ext>
      </extLst>
    </cfRule>
  </conditionalFormatting>
  <conditionalFormatting sqref="AG21:AG22">
    <cfRule type="dataBar" priority="3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{EC0741AC-2F39-426C-8DB5-C02EE31DFD20}</x14:id>
        </ext>
      </extLst>
    </cfRule>
  </conditionalFormatting>
  <conditionalFormatting sqref="AG24:AG25">
    <cfRule type="dataBar" priority="3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{46D6BB80-B454-4E80-A9A2-6A037F512A4C}</x14:id>
        </ext>
      </extLst>
    </cfRule>
  </conditionalFormatting>
  <conditionalFormatting sqref="AG24:AG25">
    <cfRule type="dataBar" priority="3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{DD564DEF-B32E-491C-92A6-96EB71887D30}</x14:id>
        </ext>
      </extLst>
    </cfRule>
  </conditionalFormatting>
  <conditionalFormatting sqref="AI12:AI13">
    <cfRule type="dataBar" priority="3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{EC1907DE-86EC-4898-B3D7-C7F09222B9A6}</x14:id>
        </ext>
      </extLst>
    </cfRule>
  </conditionalFormatting>
  <conditionalFormatting sqref="AI15:AI16">
    <cfRule type="dataBar" priority="2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{9F785215-E93F-47F8-9FB5-7E4157E1BD06}</x14:id>
        </ext>
      </extLst>
    </cfRule>
  </conditionalFormatting>
  <conditionalFormatting sqref="AI18:AI19">
    <cfRule type="dataBar" priority="2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{8BD0F815-528F-4C3D-B38C-D3D9E13AD9C0}</x14:id>
        </ext>
      </extLst>
    </cfRule>
  </conditionalFormatting>
  <conditionalFormatting sqref="AI21:AI22">
    <cfRule type="dataBar" priority="2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{C8158596-9E38-4B42-BD3A-9AF88D9A8FC4}</x14:id>
        </ext>
      </extLst>
    </cfRule>
  </conditionalFormatting>
  <conditionalFormatting sqref="AI24:AI25">
    <cfRule type="dataBar" priority="2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{A3BB83CE-D127-4B81-94B4-9D0C9B20466D}</x14:id>
        </ext>
      </extLst>
    </cfRule>
  </conditionalFormatting>
  <conditionalFormatting sqref="AI24:AI25">
    <cfRule type="dataBar" priority="2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{12479D85-86CF-41B9-972C-F9951BC1EEFB}</x14:id>
        </ext>
      </extLst>
    </cfRule>
  </conditionalFormatting>
  <conditionalFormatting sqref="AK12:AK13">
    <cfRule type="dataBar" priority="2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{7A1A8F33-4BD1-4C07-8096-716493C844AA}</x14:id>
        </ext>
      </extLst>
    </cfRule>
  </conditionalFormatting>
  <conditionalFormatting sqref="AK15:AK16">
    <cfRule type="dataBar" priority="2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{E6E4D53C-D57E-4BFD-9D67-D5D1847E5188}</x14:id>
        </ext>
      </extLst>
    </cfRule>
  </conditionalFormatting>
  <conditionalFormatting sqref="AK18:AK19">
    <cfRule type="dataBar" priority="2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{18CB7D3D-3377-4E53-B738-41627E683F4C}</x14:id>
        </ext>
      </extLst>
    </cfRule>
  </conditionalFormatting>
  <conditionalFormatting sqref="AK21:AK22">
    <cfRule type="dataBar" priority="2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{4EB7677B-1F24-45C1-8E66-5C3FD75947D9}</x14:id>
        </ext>
      </extLst>
    </cfRule>
  </conditionalFormatting>
  <conditionalFormatting sqref="AK24:AK25">
    <cfRule type="dataBar" priority="2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{F10E23BF-CA9F-4560-9294-057B0085779D}</x14:id>
        </ext>
      </extLst>
    </cfRule>
  </conditionalFormatting>
  <conditionalFormatting sqref="AK24:AK25">
    <cfRule type="dataBar" priority="1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{72CBEEB2-8BF6-4233-8160-4C229C03C139}</x14:id>
        </ext>
      </extLst>
    </cfRule>
  </conditionalFormatting>
  <conditionalFormatting sqref="AM12:AM13">
    <cfRule type="dataBar" priority="1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{60CD0612-CD00-4D75-9F20-D6C93FBBA5D2}</x14:id>
        </ext>
      </extLst>
    </cfRule>
  </conditionalFormatting>
  <conditionalFormatting sqref="AM15:AM16">
    <cfRule type="dataBar" priority="1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{AC8336CD-D13D-48DC-AFF3-96225336D08F}</x14:id>
        </ext>
      </extLst>
    </cfRule>
  </conditionalFormatting>
  <conditionalFormatting sqref="AM18:AM19">
    <cfRule type="dataBar" priority="1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{DCCD0C47-0B05-4C2D-BAB8-7D546D1199DE}</x14:id>
        </ext>
      </extLst>
    </cfRule>
  </conditionalFormatting>
  <conditionalFormatting sqref="AM21:AM22">
    <cfRule type="dataBar" priority="1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{F6CA4B1D-61D8-4DA4-B100-FC6C5F86EF6E}</x14:id>
        </ext>
      </extLst>
    </cfRule>
  </conditionalFormatting>
  <conditionalFormatting sqref="AM24:AM25">
    <cfRule type="dataBar" priority="1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{19137ECE-DF59-427B-80C8-07C9E0895641}</x14:id>
        </ext>
      </extLst>
    </cfRule>
  </conditionalFormatting>
  <conditionalFormatting sqref="AM24:AM25">
    <cfRule type="dataBar" priority="1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{D3DC5354-FF88-496C-8146-E01D28885E22}</x14:id>
        </ext>
      </extLst>
    </cfRule>
  </conditionalFormatting>
  <conditionalFormatting sqref="AQ12:AQ13">
    <cfRule type="dataBar" priority="1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{86C068CC-92B8-46AA-B9B3-9111D8BF94C3}</x14:id>
        </ext>
      </extLst>
    </cfRule>
  </conditionalFormatting>
  <conditionalFormatting sqref="AQ15:AQ16">
    <cfRule type="dataBar" priority="1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{D7616867-EB6B-4B66-8931-AC68DB299E31}</x14:id>
        </ext>
      </extLst>
    </cfRule>
  </conditionalFormatting>
  <conditionalFormatting sqref="AQ18:AQ19">
    <cfRule type="dataBar" priority="10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{0F2063A8-6150-4DBC-920C-C59F7EB605AD}</x14:id>
        </ext>
      </extLst>
    </cfRule>
  </conditionalFormatting>
  <conditionalFormatting sqref="AQ21:AQ22">
    <cfRule type="dataBar" priority="9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{86B764D2-AC75-4D4F-97A9-2975E4479B50}</x14:id>
        </ext>
      </extLst>
    </cfRule>
  </conditionalFormatting>
  <conditionalFormatting sqref="AQ24:AQ25">
    <cfRule type="dataBar" priority="8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{1FF5460D-41D7-4B5B-B1B7-DD942C08F8B2}</x14:id>
        </ext>
      </extLst>
    </cfRule>
  </conditionalFormatting>
  <conditionalFormatting sqref="AQ24:AQ25">
    <cfRule type="dataBar" priority="7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{BBD8FD00-3ACF-4B0D-961B-6EC40DFE4838}</x14:id>
        </ext>
      </extLst>
    </cfRule>
  </conditionalFormatting>
  <conditionalFormatting sqref="AU12:AU13">
    <cfRule type="dataBar" priority="6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{26551F82-036E-4653-B7A6-D30D5FFCD4A6}</x14:id>
        </ext>
      </extLst>
    </cfRule>
  </conditionalFormatting>
  <conditionalFormatting sqref="AU15:AU16">
    <cfRule type="dataBar" priority="5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{B4A7A488-A117-4FDB-BCEF-E8D251615F1D}</x14:id>
        </ext>
      </extLst>
    </cfRule>
  </conditionalFormatting>
  <conditionalFormatting sqref="AU18:AU19">
    <cfRule type="dataBar" priority="4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{98F255C4-1737-4532-8880-A7315F455D92}</x14:id>
        </ext>
      </extLst>
    </cfRule>
  </conditionalFormatting>
  <conditionalFormatting sqref="AU21:AU22">
    <cfRule type="dataBar" priority="3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{F2762318-D577-4000-BDC7-85C9A8AD7120}</x14:id>
        </ext>
      </extLst>
    </cfRule>
  </conditionalFormatting>
  <conditionalFormatting sqref="AU24:AU25">
    <cfRule type="dataBar" priority="2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{B8ECAE7D-9FB3-40C0-9221-BB85AFD80258}</x14:id>
        </ext>
      </extLst>
    </cfRule>
  </conditionalFormatting>
  <conditionalFormatting sqref="AU24:AU25">
    <cfRule type="dataBar" priority="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{BB6DB3E7-3881-476C-8155-56A71E6F49BF}</x14:id>
        </ext>
      </extLst>
    </cfRule>
  </conditionalFormatting>
  <dataValidations count="1">
    <dataValidation showDropDown="1" showInputMessage="1" showErrorMessage="1" sqref="G24 G12 G15 G9 G18 G21" xr:uid="{F415A16C-40E4-4662-A7D1-C3C237044827}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scale="17" fitToHeight="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DA11D83-AEE3-4A5C-BB65-F3C88DB7EAD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I11:Q11 I17:Q17 I14:Q14 I20:Q20</xm:sqref>
        </x14:conditionalFormatting>
        <x14:conditionalFormatting xmlns:xm="http://schemas.microsoft.com/office/excel/2006/main">
          <x14:cfRule type="dataBar" id="{1DABA211-F9E3-4E77-8709-DF86FAD7C9E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I9:Q10</xm:sqref>
        </x14:conditionalFormatting>
        <x14:conditionalFormatting xmlns:xm="http://schemas.microsoft.com/office/excel/2006/main">
          <x14:cfRule type="dataBar" id="{A1D2A8DA-0DF5-44A4-8191-DD37E251674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I9:J23 K9:Q22</xm:sqref>
        </x14:conditionalFormatting>
        <x14:conditionalFormatting xmlns:xm="http://schemas.microsoft.com/office/excel/2006/main">
          <x14:cfRule type="dataBar" id="{5EC15DF9-54FB-4FED-A908-0D1A7E1FC0B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I9:J22</xm:sqref>
        </x14:conditionalFormatting>
        <x14:conditionalFormatting xmlns:xm="http://schemas.microsoft.com/office/excel/2006/main">
          <x14:cfRule type="dataBar" id="{24701D79-D03A-46AC-B88B-0DB1B44C505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K9:L22</xm:sqref>
        </x14:conditionalFormatting>
        <x14:conditionalFormatting xmlns:xm="http://schemas.microsoft.com/office/excel/2006/main">
          <x14:cfRule type="dataBar" id="{1B1F86B3-8CA4-40B3-8BFA-3ACC9DF3718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AW9:AW10</xm:sqref>
        </x14:conditionalFormatting>
        <x14:conditionalFormatting xmlns:xm="http://schemas.microsoft.com/office/excel/2006/main">
          <x14:cfRule type="dataBar" id="{830549AB-A344-4D30-85E2-CAA507113CA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AW9:AW10</xm:sqref>
        </x14:conditionalFormatting>
        <x14:conditionalFormatting xmlns:xm="http://schemas.microsoft.com/office/excel/2006/main">
          <x14:cfRule type="dataBar" id="{8C0DF1C2-74F3-41EA-B8E5-FE52EFD39CF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K9:K10</xm:sqref>
        </x14:conditionalFormatting>
        <x14:conditionalFormatting xmlns:xm="http://schemas.microsoft.com/office/excel/2006/main">
          <x14:cfRule type="dataBar" id="{340D090A-487C-4855-A518-99C59B589FD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S9:S10</xm:sqref>
        </x14:conditionalFormatting>
        <x14:conditionalFormatting xmlns:xm="http://schemas.microsoft.com/office/excel/2006/main">
          <x14:cfRule type="dataBar" id="{CFA7B89D-CB39-4F6E-97D4-52CE5945AE4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S9:S10</xm:sqref>
        </x14:conditionalFormatting>
        <x14:conditionalFormatting xmlns:xm="http://schemas.microsoft.com/office/excel/2006/main">
          <x14:cfRule type="dataBar" id="{0E140A4D-9D52-4B58-ADA8-B729DBD85FA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W17 W11 W14 W20</xm:sqref>
        </x14:conditionalFormatting>
        <x14:conditionalFormatting xmlns:xm="http://schemas.microsoft.com/office/excel/2006/main">
          <x14:cfRule type="dataBar" id="{104E888B-99BD-44BF-8990-4CD38E82DB2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W9:W10</xm:sqref>
        </x14:conditionalFormatting>
        <x14:conditionalFormatting xmlns:xm="http://schemas.microsoft.com/office/excel/2006/main">
          <x14:cfRule type="dataBar" id="{17E29DFB-74BA-4698-BF33-F2824209A48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W9:W22</xm:sqref>
        </x14:conditionalFormatting>
        <x14:conditionalFormatting xmlns:xm="http://schemas.microsoft.com/office/excel/2006/main">
          <x14:cfRule type="dataBar" id="{8336BA26-DEBC-4D8F-BE50-56644F8EC99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Y17 Y11 Y14 Y20</xm:sqref>
        </x14:conditionalFormatting>
        <x14:conditionalFormatting xmlns:xm="http://schemas.microsoft.com/office/excel/2006/main">
          <x14:cfRule type="dataBar" id="{57D09456-AB20-480B-9D11-DAA36BAE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Y9:Y10</xm:sqref>
        </x14:conditionalFormatting>
        <x14:conditionalFormatting xmlns:xm="http://schemas.microsoft.com/office/excel/2006/main">
          <x14:cfRule type="dataBar" id="{DA830B89-A37C-466D-A108-40174AC291D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Y9:Y22</xm:sqref>
        </x14:conditionalFormatting>
        <x14:conditionalFormatting xmlns:xm="http://schemas.microsoft.com/office/excel/2006/main">
          <x14:cfRule type="dataBar" id="{F8814955-0AAA-4416-B96A-C383B11042A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AA17 AA11 AA14 AA20</xm:sqref>
        </x14:conditionalFormatting>
        <x14:conditionalFormatting xmlns:xm="http://schemas.microsoft.com/office/excel/2006/main">
          <x14:cfRule type="dataBar" id="{8B7716C6-4A73-42FA-B9BE-FAA26662FCC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AA9:AA10</xm:sqref>
        </x14:conditionalFormatting>
        <x14:conditionalFormatting xmlns:xm="http://schemas.microsoft.com/office/excel/2006/main">
          <x14:cfRule type="dataBar" id="{A1A72BCD-57CF-4247-A838-5F154D4AF77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AA9:AA22</xm:sqref>
        </x14:conditionalFormatting>
        <x14:conditionalFormatting xmlns:xm="http://schemas.microsoft.com/office/excel/2006/main">
          <x14:cfRule type="dataBar" id="{3BA6176B-B912-4FED-8D0A-8470F006DC2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AC17 AC11 AC14 AC20</xm:sqref>
        </x14:conditionalFormatting>
        <x14:conditionalFormatting xmlns:xm="http://schemas.microsoft.com/office/excel/2006/main">
          <x14:cfRule type="dataBar" id="{1BE5F117-668A-4C77-A927-B9EAFDF5D58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AC9:AC10</xm:sqref>
        </x14:conditionalFormatting>
        <x14:conditionalFormatting xmlns:xm="http://schemas.microsoft.com/office/excel/2006/main">
          <x14:cfRule type="dataBar" id="{196592F9-7D23-44E9-9825-0FD6198BFEA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AC9:AC22</xm:sqref>
        </x14:conditionalFormatting>
        <x14:conditionalFormatting xmlns:xm="http://schemas.microsoft.com/office/excel/2006/main">
          <x14:cfRule type="dataBar" id="{596A3A05-BC77-455C-A9BF-2A6C3F1F4C4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AE17 AE11 AE14 AE20</xm:sqref>
        </x14:conditionalFormatting>
        <x14:conditionalFormatting xmlns:xm="http://schemas.microsoft.com/office/excel/2006/main">
          <x14:cfRule type="dataBar" id="{7AE565C1-F72A-4985-9951-D659724D5D2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AE9:AE10</xm:sqref>
        </x14:conditionalFormatting>
        <x14:conditionalFormatting xmlns:xm="http://schemas.microsoft.com/office/excel/2006/main">
          <x14:cfRule type="dataBar" id="{A4F56155-99D8-48AF-996A-9D0A2483810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AE9:AE22</xm:sqref>
        </x14:conditionalFormatting>
        <x14:conditionalFormatting xmlns:xm="http://schemas.microsoft.com/office/excel/2006/main">
          <x14:cfRule type="dataBar" id="{C51DB638-AE9A-4461-B1F4-005B20A1F02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AG17 AG11 AG14 AG20</xm:sqref>
        </x14:conditionalFormatting>
        <x14:conditionalFormatting xmlns:xm="http://schemas.microsoft.com/office/excel/2006/main">
          <x14:cfRule type="dataBar" id="{49077310-796C-4B05-A54C-D7EB77450F7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AG9:AG10</xm:sqref>
        </x14:conditionalFormatting>
        <x14:conditionalFormatting xmlns:xm="http://schemas.microsoft.com/office/excel/2006/main">
          <x14:cfRule type="dataBar" id="{0CD05BDE-9339-4347-BA15-5CF6135E815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AG9:AG22</xm:sqref>
        </x14:conditionalFormatting>
        <x14:conditionalFormatting xmlns:xm="http://schemas.microsoft.com/office/excel/2006/main">
          <x14:cfRule type="dataBar" id="{9D23246C-548A-4CDF-846E-1C952592B14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AI11 AI17 AI14 AI20</xm:sqref>
        </x14:conditionalFormatting>
        <x14:conditionalFormatting xmlns:xm="http://schemas.microsoft.com/office/excel/2006/main">
          <x14:cfRule type="dataBar" id="{7B6979F5-476D-4783-B4CA-DCDB350E969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AI9:AI10</xm:sqref>
        </x14:conditionalFormatting>
        <x14:conditionalFormatting xmlns:xm="http://schemas.microsoft.com/office/excel/2006/main">
          <x14:cfRule type="dataBar" id="{A9CEA6AD-2AEF-4B09-B19B-265D1930417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AI9:AI22</xm:sqref>
        </x14:conditionalFormatting>
        <x14:conditionalFormatting xmlns:xm="http://schemas.microsoft.com/office/excel/2006/main">
          <x14:cfRule type="dataBar" id="{49B40E6C-65D5-4CD9-97F5-0015E9813BB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AK17 AK11 AK14 AK20</xm:sqref>
        </x14:conditionalFormatting>
        <x14:conditionalFormatting xmlns:xm="http://schemas.microsoft.com/office/excel/2006/main">
          <x14:cfRule type="dataBar" id="{F3E89F7F-9AC6-493A-93F8-215A4D0C007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AK9:AK10</xm:sqref>
        </x14:conditionalFormatting>
        <x14:conditionalFormatting xmlns:xm="http://schemas.microsoft.com/office/excel/2006/main">
          <x14:cfRule type="dataBar" id="{8EF6751E-AA00-41A4-AEA9-574C1C20CFA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AK9:AK22</xm:sqref>
        </x14:conditionalFormatting>
        <x14:conditionalFormatting xmlns:xm="http://schemas.microsoft.com/office/excel/2006/main">
          <x14:cfRule type="dataBar" id="{B2658EB6-F683-43F7-BC01-4D11D75CF07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AM17 AM11 AM14 AM20</xm:sqref>
        </x14:conditionalFormatting>
        <x14:conditionalFormatting xmlns:xm="http://schemas.microsoft.com/office/excel/2006/main">
          <x14:cfRule type="dataBar" id="{CE0082D4-1542-4AE6-8D44-FC59999AC9E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AM9:AM10</xm:sqref>
        </x14:conditionalFormatting>
        <x14:conditionalFormatting xmlns:xm="http://schemas.microsoft.com/office/excel/2006/main">
          <x14:cfRule type="dataBar" id="{B43EA0C5-34BE-4814-8C5A-10A76AE8E19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AM9:AM22</xm:sqref>
        </x14:conditionalFormatting>
        <x14:conditionalFormatting xmlns:xm="http://schemas.microsoft.com/office/excel/2006/main">
          <x14:cfRule type="dataBar" id="{98AFD5E6-C55C-426B-800E-DC2B1A91BFE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AO11 AO17 AO14 AO20</xm:sqref>
        </x14:conditionalFormatting>
        <x14:conditionalFormatting xmlns:xm="http://schemas.microsoft.com/office/excel/2006/main">
          <x14:cfRule type="dataBar" id="{E131922B-435D-4151-AF3D-8FA80268210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AO9:AO10</xm:sqref>
        </x14:conditionalFormatting>
        <x14:conditionalFormatting xmlns:xm="http://schemas.microsoft.com/office/excel/2006/main">
          <x14:cfRule type="dataBar" id="{80EDC499-D08B-417F-97DD-99ABDE55378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AO9:AO22</xm:sqref>
        </x14:conditionalFormatting>
        <x14:conditionalFormatting xmlns:xm="http://schemas.microsoft.com/office/excel/2006/main">
          <x14:cfRule type="dataBar" id="{FDE772D5-0F07-4C99-84A7-87A031A6BA0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AQ17 AQ11 AQ14 AQ20</xm:sqref>
        </x14:conditionalFormatting>
        <x14:conditionalFormatting xmlns:xm="http://schemas.microsoft.com/office/excel/2006/main">
          <x14:cfRule type="dataBar" id="{3EE78BB8-985F-4B47-8A70-6792223B235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AQ9:AQ10</xm:sqref>
        </x14:conditionalFormatting>
        <x14:conditionalFormatting xmlns:xm="http://schemas.microsoft.com/office/excel/2006/main">
          <x14:cfRule type="dataBar" id="{E08C7CAB-EA0A-48EC-9A07-7E97700AE71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AQ9:AQ22</xm:sqref>
        </x14:conditionalFormatting>
        <x14:conditionalFormatting xmlns:xm="http://schemas.microsoft.com/office/excel/2006/main">
          <x14:cfRule type="dataBar" id="{BF2C4440-BF45-4E66-B84E-93988D6DA98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AS11 AS17 AS14 AS20</xm:sqref>
        </x14:conditionalFormatting>
        <x14:conditionalFormatting xmlns:xm="http://schemas.microsoft.com/office/excel/2006/main">
          <x14:cfRule type="dataBar" id="{3CFC4D78-6F7B-4965-A2AA-01A26795E71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AS9:AS10</xm:sqref>
        </x14:conditionalFormatting>
        <x14:conditionalFormatting xmlns:xm="http://schemas.microsoft.com/office/excel/2006/main">
          <x14:cfRule type="dataBar" id="{9B2B80E6-BDD6-4526-BAFB-9D41692B248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AS9:AS22</xm:sqref>
        </x14:conditionalFormatting>
        <x14:conditionalFormatting xmlns:xm="http://schemas.microsoft.com/office/excel/2006/main">
          <x14:cfRule type="dataBar" id="{46995682-01F8-499A-B0DA-CBE7B2BBA42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AU11 AU17 AU14 AU20</xm:sqref>
        </x14:conditionalFormatting>
        <x14:conditionalFormatting xmlns:xm="http://schemas.microsoft.com/office/excel/2006/main">
          <x14:cfRule type="dataBar" id="{B2609F5A-B452-4105-888E-1623B1D30E6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AU9:AU10</xm:sqref>
        </x14:conditionalFormatting>
        <x14:conditionalFormatting xmlns:xm="http://schemas.microsoft.com/office/excel/2006/main">
          <x14:cfRule type="dataBar" id="{529CE80A-A1C2-4D3F-A64D-9AC184D583C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AU9:AU22</xm:sqref>
        </x14:conditionalFormatting>
        <x14:conditionalFormatting xmlns:xm="http://schemas.microsoft.com/office/excel/2006/main">
          <x14:cfRule type="dataBar" id="{8E9A68C6-846D-424E-B548-45993B812CB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I12:I13</xm:sqref>
        </x14:conditionalFormatting>
        <x14:conditionalFormatting xmlns:xm="http://schemas.microsoft.com/office/excel/2006/main">
          <x14:cfRule type="dataBar" id="{E8D4A463-6A07-4E68-A4A2-D6B6F553028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I15:I16</xm:sqref>
        </x14:conditionalFormatting>
        <x14:conditionalFormatting xmlns:xm="http://schemas.microsoft.com/office/excel/2006/main">
          <x14:cfRule type="dataBar" id="{88AC03E1-E041-493B-8267-5FA174C590F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I18:I19</xm:sqref>
        </x14:conditionalFormatting>
        <x14:conditionalFormatting xmlns:xm="http://schemas.microsoft.com/office/excel/2006/main">
          <x14:cfRule type="dataBar" id="{7151CEFA-80FD-44CB-9AB8-3411A2EB0EA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I21:I22</xm:sqref>
        </x14:conditionalFormatting>
        <x14:conditionalFormatting xmlns:xm="http://schemas.microsoft.com/office/excel/2006/main">
          <x14:cfRule type="dataBar" id="{CE81B584-6FED-4148-B3F3-7A6D9A4CBDF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K12:K13</xm:sqref>
        </x14:conditionalFormatting>
        <x14:conditionalFormatting xmlns:xm="http://schemas.microsoft.com/office/excel/2006/main">
          <x14:cfRule type="dataBar" id="{18FA833B-2D68-43A6-93C7-9BCFBDF5821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K12:K13</xm:sqref>
        </x14:conditionalFormatting>
        <x14:conditionalFormatting xmlns:xm="http://schemas.microsoft.com/office/excel/2006/main">
          <x14:cfRule type="dataBar" id="{D5485BC0-D32A-4592-878C-CEC74472030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K15:K16</xm:sqref>
        </x14:conditionalFormatting>
        <x14:conditionalFormatting xmlns:xm="http://schemas.microsoft.com/office/excel/2006/main">
          <x14:cfRule type="dataBar" id="{FF82D294-0FB6-40CF-B34D-2B89F097FA4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K15:K16</xm:sqref>
        </x14:conditionalFormatting>
        <x14:conditionalFormatting xmlns:xm="http://schemas.microsoft.com/office/excel/2006/main">
          <x14:cfRule type="dataBar" id="{4826F334-9C35-42EC-9969-DDC02A06B0C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K18:K19</xm:sqref>
        </x14:conditionalFormatting>
        <x14:conditionalFormatting xmlns:xm="http://schemas.microsoft.com/office/excel/2006/main">
          <x14:cfRule type="dataBar" id="{0079AB9B-7633-4508-BDE2-1B67E61DE13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K18:K19</xm:sqref>
        </x14:conditionalFormatting>
        <x14:conditionalFormatting xmlns:xm="http://schemas.microsoft.com/office/excel/2006/main">
          <x14:cfRule type="dataBar" id="{2652B398-8F2F-4B58-89FF-7A125F4EA88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K21:K22</xm:sqref>
        </x14:conditionalFormatting>
        <x14:conditionalFormatting xmlns:xm="http://schemas.microsoft.com/office/excel/2006/main">
          <x14:cfRule type="dataBar" id="{438B98C5-AA09-45A4-A8BB-9A930940125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K21:K22</xm:sqref>
        </x14:conditionalFormatting>
        <x14:conditionalFormatting xmlns:xm="http://schemas.microsoft.com/office/excel/2006/main">
          <x14:cfRule type="dataBar" id="{FAEDB54B-9F90-40D6-8358-B78E1924507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M12:M13</xm:sqref>
        </x14:conditionalFormatting>
        <x14:conditionalFormatting xmlns:xm="http://schemas.microsoft.com/office/excel/2006/main">
          <x14:cfRule type="dataBar" id="{C4A61577-3467-40E6-9893-C5EA9AE391D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M15:M16</xm:sqref>
        </x14:conditionalFormatting>
        <x14:conditionalFormatting xmlns:xm="http://schemas.microsoft.com/office/excel/2006/main">
          <x14:cfRule type="dataBar" id="{772A3ABF-93ED-4935-A21F-70E7A0D82DC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M18:M19</xm:sqref>
        </x14:conditionalFormatting>
        <x14:conditionalFormatting xmlns:xm="http://schemas.microsoft.com/office/excel/2006/main">
          <x14:cfRule type="dataBar" id="{7D86880F-7AF8-4B58-811C-99C7593DD84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M21:M22</xm:sqref>
        </x14:conditionalFormatting>
        <x14:conditionalFormatting xmlns:xm="http://schemas.microsoft.com/office/excel/2006/main">
          <x14:cfRule type="dataBar" id="{0078249A-19B7-4CCC-A4D2-4A51DA6FE39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O12:O13</xm:sqref>
        </x14:conditionalFormatting>
        <x14:conditionalFormatting xmlns:xm="http://schemas.microsoft.com/office/excel/2006/main">
          <x14:cfRule type="dataBar" id="{75C7DE9F-C4B4-4462-8A19-DBFAD4DF180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O15:O16</xm:sqref>
        </x14:conditionalFormatting>
        <x14:conditionalFormatting xmlns:xm="http://schemas.microsoft.com/office/excel/2006/main">
          <x14:cfRule type="dataBar" id="{27A1368F-4738-4308-A43A-C938C99863A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O18:O19</xm:sqref>
        </x14:conditionalFormatting>
        <x14:conditionalFormatting xmlns:xm="http://schemas.microsoft.com/office/excel/2006/main">
          <x14:cfRule type="dataBar" id="{40D12176-2E2B-4B3B-B105-53C63B5ECD1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O21:O22</xm:sqref>
        </x14:conditionalFormatting>
        <x14:conditionalFormatting xmlns:xm="http://schemas.microsoft.com/office/excel/2006/main">
          <x14:cfRule type="dataBar" id="{4BCD289B-82A4-4668-B38E-F015893AEFF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Q12:Q13</xm:sqref>
        </x14:conditionalFormatting>
        <x14:conditionalFormatting xmlns:xm="http://schemas.microsoft.com/office/excel/2006/main">
          <x14:cfRule type="dataBar" id="{EC3B5512-C7EE-4801-AF27-9CC98783DB1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Q15:Q16</xm:sqref>
        </x14:conditionalFormatting>
        <x14:conditionalFormatting xmlns:xm="http://schemas.microsoft.com/office/excel/2006/main">
          <x14:cfRule type="dataBar" id="{33B9C2E8-D7B7-4937-B674-C3CEDA27916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Q18:Q19</xm:sqref>
        </x14:conditionalFormatting>
        <x14:conditionalFormatting xmlns:xm="http://schemas.microsoft.com/office/excel/2006/main">
          <x14:cfRule type="dataBar" id="{F4D14702-EEE7-4D49-BB39-1D6B9DE81C9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Q21:Q22</xm:sqref>
        </x14:conditionalFormatting>
        <x14:conditionalFormatting xmlns:xm="http://schemas.microsoft.com/office/excel/2006/main">
          <x14:cfRule type="dataBar" id="{E7ED55FE-D87F-4A92-9171-BBC9832CEA5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U17 U11 U14 U20</xm:sqref>
        </x14:conditionalFormatting>
        <x14:conditionalFormatting xmlns:xm="http://schemas.microsoft.com/office/excel/2006/main">
          <x14:cfRule type="dataBar" id="{4C0979C0-0D32-4630-B81B-C070B94018A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U9:U10</xm:sqref>
        </x14:conditionalFormatting>
        <x14:conditionalFormatting xmlns:xm="http://schemas.microsoft.com/office/excel/2006/main">
          <x14:cfRule type="dataBar" id="{CCD3F35F-F72A-4D27-B230-E069CCAD3A8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U9:U22</xm:sqref>
        </x14:conditionalFormatting>
        <x14:conditionalFormatting xmlns:xm="http://schemas.microsoft.com/office/excel/2006/main">
          <x14:cfRule type="dataBar" id="{9B769BA9-7D88-44AD-9B3A-0418A451715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U12:U13</xm:sqref>
        </x14:conditionalFormatting>
        <x14:conditionalFormatting xmlns:xm="http://schemas.microsoft.com/office/excel/2006/main">
          <x14:cfRule type="dataBar" id="{D7964331-56B3-4C9C-9661-22A1FE54748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U15:U16</xm:sqref>
        </x14:conditionalFormatting>
        <x14:conditionalFormatting xmlns:xm="http://schemas.microsoft.com/office/excel/2006/main">
          <x14:cfRule type="dataBar" id="{9E23A826-4D26-4660-A192-0A0705D7E18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U18:U19</xm:sqref>
        </x14:conditionalFormatting>
        <x14:conditionalFormatting xmlns:xm="http://schemas.microsoft.com/office/excel/2006/main">
          <x14:cfRule type="dataBar" id="{2E2AF105-F75C-4977-B2DE-843738E54BE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U21:U22</xm:sqref>
        </x14:conditionalFormatting>
        <x14:conditionalFormatting xmlns:xm="http://schemas.microsoft.com/office/excel/2006/main">
          <x14:cfRule type="dataBar" id="{3BC05C83-5FD1-4F83-8181-5662B85F2C6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W12:W13</xm:sqref>
        </x14:conditionalFormatting>
        <x14:conditionalFormatting xmlns:xm="http://schemas.microsoft.com/office/excel/2006/main">
          <x14:cfRule type="dataBar" id="{72655AE3-ACB3-425E-B7AD-E13E87665FA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W15:W16</xm:sqref>
        </x14:conditionalFormatting>
        <x14:conditionalFormatting xmlns:xm="http://schemas.microsoft.com/office/excel/2006/main">
          <x14:cfRule type="dataBar" id="{579071CB-A8FC-4780-87B7-C221BBC79AC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W18:W19</xm:sqref>
        </x14:conditionalFormatting>
        <x14:conditionalFormatting xmlns:xm="http://schemas.microsoft.com/office/excel/2006/main">
          <x14:cfRule type="dataBar" id="{2F110019-13F7-4F2B-B7B9-F2F9F7E6239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W21:W22</xm:sqref>
        </x14:conditionalFormatting>
        <x14:conditionalFormatting xmlns:xm="http://schemas.microsoft.com/office/excel/2006/main">
          <x14:cfRule type="dataBar" id="{817828FE-3749-4E00-B57E-AF4FAAF9B8E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Y12:Y13</xm:sqref>
        </x14:conditionalFormatting>
        <x14:conditionalFormatting xmlns:xm="http://schemas.microsoft.com/office/excel/2006/main">
          <x14:cfRule type="dataBar" id="{1CECD2FE-5B07-4754-92BB-287E9FE628C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Y15:Y16</xm:sqref>
        </x14:conditionalFormatting>
        <x14:conditionalFormatting xmlns:xm="http://schemas.microsoft.com/office/excel/2006/main">
          <x14:cfRule type="dataBar" id="{F1E29D47-71B3-4740-BD04-8FDD81438A7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Y18:Y19</xm:sqref>
        </x14:conditionalFormatting>
        <x14:conditionalFormatting xmlns:xm="http://schemas.microsoft.com/office/excel/2006/main">
          <x14:cfRule type="dataBar" id="{B7F9B25E-6F94-41BD-AF40-DC0FFB22C8A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Y21:Y22</xm:sqref>
        </x14:conditionalFormatting>
        <x14:conditionalFormatting xmlns:xm="http://schemas.microsoft.com/office/excel/2006/main">
          <x14:cfRule type="dataBar" id="{9BEB78A1-CC55-45B7-9054-7AD4B0E1409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AA12:AA13</xm:sqref>
        </x14:conditionalFormatting>
        <x14:conditionalFormatting xmlns:xm="http://schemas.microsoft.com/office/excel/2006/main">
          <x14:cfRule type="dataBar" id="{D16DDD90-4E10-4089-8B5E-F46AB1CA3BE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AA15:AA16</xm:sqref>
        </x14:conditionalFormatting>
        <x14:conditionalFormatting xmlns:xm="http://schemas.microsoft.com/office/excel/2006/main">
          <x14:cfRule type="dataBar" id="{72FA3AF3-5C3C-4317-8370-8D069F8F08D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AA18:AA19</xm:sqref>
        </x14:conditionalFormatting>
        <x14:conditionalFormatting xmlns:xm="http://schemas.microsoft.com/office/excel/2006/main">
          <x14:cfRule type="dataBar" id="{55571774-0994-45BD-97C6-AF301ECB143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AA21:AA22</xm:sqref>
        </x14:conditionalFormatting>
        <x14:conditionalFormatting xmlns:xm="http://schemas.microsoft.com/office/excel/2006/main">
          <x14:cfRule type="dataBar" id="{3C90AEBA-3F83-4F41-B273-4D5702CBE48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AC12:AC13</xm:sqref>
        </x14:conditionalFormatting>
        <x14:conditionalFormatting xmlns:xm="http://schemas.microsoft.com/office/excel/2006/main">
          <x14:cfRule type="dataBar" id="{9CBEE168-FA2E-46E7-88A6-B3A22C3836F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AC15:AC16</xm:sqref>
        </x14:conditionalFormatting>
        <x14:conditionalFormatting xmlns:xm="http://schemas.microsoft.com/office/excel/2006/main">
          <x14:cfRule type="dataBar" id="{E2D1CBC0-4502-4130-8C2D-680DA4B81A0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AC18:AC19</xm:sqref>
        </x14:conditionalFormatting>
        <x14:conditionalFormatting xmlns:xm="http://schemas.microsoft.com/office/excel/2006/main">
          <x14:cfRule type="dataBar" id="{07E95C8E-19D3-4D83-B043-10A81F46810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AC21:AC22</xm:sqref>
        </x14:conditionalFormatting>
        <x14:conditionalFormatting xmlns:xm="http://schemas.microsoft.com/office/excel/2006/main">
          <x14:cfRule type="dataBar" id="{F57DAB64-883E-435C-BB6C-BC1277F4986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AE12:AE13</xm:sqref>
        </x14:conditionalFormatting>
        <x14:conditionalFormatting xmlns:xm="http://schemas.microsoft.com/office/excel/2006/main">
          <x14:cfRule type="dataBar" id="{AB4C1185-0BB5-434C-9A1E-84880CB5CBF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AE15:AE16</xm:sqref>
        </x14:conditionalFormatting>
        <x14:conditionalFormatting xmlns:xm="http://schemas.microsoft.com/office/excel/2006/main">
          <x14:cfRule type="dataBar" id="{ED6FA199-7F64-4297-9DAE-2BB2DCD9A86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AE18:AE19</xm:sqref>
        </x14:conditionalFormatting>
        <x14:conditionalFormatting xmlns:xm="http://schemas.microsoft.com/office/excel/2006/main">
          <x14:cfRule type="dataBar" id="{3D99379C-A33C-41D1-84D8-13D4348636E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AE21:AE22</xm:sqref>
        </x14:conditionalFormatting>
        <x14:conditionalFormatting xmlns:xm="http://schemas.microsoft.com/office/excel/2006/main">
          <x14:cfRule type="dataBar" id="{BB660CD8-9612-45C1-B2A9-8C5096CAAEA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AG12:AG13</xm:sqref>
        </x14:conditionalFormatting>
        <x14:conditionalFormatting xmlns:xm="http://schemas.microsoft.com/office/excel/2006/main">
          <x14:cfRule type="dataBar" id="{045045C9-497D-400B-8BF3-1360DBF8DED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AG15:AG16</xm:sqref>
        </x14:conditionalFormatting>
        <x14:conditionalFormatting xmlns:xm="http://schemas.microsoft.com/office/excel/2006/main">
          <x14:cfRule type="dataBar" id="{9CE40886-C6E4-4EC5-974E-FFDBE9A8BEF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AG18:AG19</xm:sqref>
        </x14:conditionalFormatting>
        <x14:conditionalFormatting xmlns:xm="http://schemas.microsoft.com/office/excel/2006/main">
          <x14:cfRule type="dataBar" id="{36F097CA-95EE-4A5A-A070-37D66932721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AG21:AG22</xm:sqref>
        </x14:conditionalFormatting>
        <x14:conditionalFormatting xmlns:xm="http://schemas.microsoft.com/office/excel/2006/main">
          <x14:cfRule type="dataBar" id="{2C4545D6-E82A-4EAE-84AF-3A0F855B64A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AI12:AI13</xm:sqref>
        </x14:conditionalFormatting>
        <x14:conditionalFormatting xmlns:xm="http://schemas.microsoft.com/office/excel/2006/main">
          <x14:cfRule type="dataBar" id="{5B143D5C-4E32-427E-9958-3E3143A6801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AI15:AI16</xm:sqref>
        </x14:conditionalFormatting>
        <x14:conditionalFormatting xmlns:xm="http://schemas.microsoft.com/office/excel/2006/main">
          <x14:cfRule type="dataBar" id="{2C432757-79EC-4845-AACC-940AC11F497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AI18:AI19</xm:sqref>
        </x14:conditionalFormatting>
        <x14:conditionalFormatting xmlns:xm="http://schemas.microsoft.com/office/excel/2006/main">
          <x14:cfRule type="dataBar" id="{D3F9A2BF-61BF-4131-83A2-A89760DCD14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AI21:AI22</xm:sqref>
        </x14:conditionalFormatting>
        <x14:conditionalFormatting xmlns:xm="http://schemas.microsoft.com/office/excel/2006/main">
          <x14:cfRule type="dataBar" id="{690D4259-0A9B-46DB-B1A4-566DEB29275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AK12:AK13</xm:sqref>
        </x14:conditionalFormatting>
        <x14:conditionalFormatting xmlns:xm="http://schemas.microsoft.com/office/excel/2006/main">
          <x14:cfRule type="dataBar" id="{946D8CEC-E74D-4FD6-9A5F-1A1EAC04948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AK15:AK16</xm:sqref>
        </x14:conditionalFormatting>
        <x14:conditionalFormatting xmlns:xm="http://schemas.microsoft.com/office/excel/2006/main">
          <x14:cfRule type="dataBar" id="{D5330001-628D-403F-88DE-810555365EF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AK18:AK19</xm:sqref>
        </x14:conditionalFormatting>
        <x14:conditionalFormatting xmlns:xm="http://schemas.microsoft.com/office/excel/2006/main">
          <x14:cfRule type="dataBar" id="{8F148A06-A6AB-439E-98BD-D88646A60B3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AK21:AK22</xm:sqref>
        </x14:conditionalFormatting>
        <x14:conditionalFormatting xmlns:xm="http://schemas.microsoft.com/office/excel/2006/main">
          <x14:cfRule type="dataBar" id="{5B7E278F-86E1-489A-AD7E-FEA5250C47E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AM12:AM13</xm:sqref>
        </x14:conditionalFormatting>
        <x14:conditionalFormatting xmlns:xm="http://schemas.microsoft.com/office/excel/2006/main">
          <x14:cfRule type="dataBar" id="{967CA429-6880-4D2D-BCD2-4730FC020DA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AM15:AM16</xm:sqref>
        </x14:conditionalFormatting>
        <x14:conditionalFormatting xmlns:xm="http://schemas.microsoft.com/office/excel/2006/main">
          <x14:cfRule type="dataBar" id="{1C895253-DEA8-44B1-877C-5CDEC5E1163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AM18:AM19</xm:sqref>
        </x14:conditionalFormatting>
        <x14:conditionalFormatting xmlns:xm="http://schemas.microsoft.com/office/excel/2006/main">
          <x14:cfRule type="dataBar" id="{AA369BA3-2A9A-4CA9-BED2-C2DBC6CB962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AM21:AM22</xm:sqref>
        </x14:conditionalFormatting>
        <x14:conditionalFormatting xmlns:xm="http://schemas.microsoft.com/office/excel/2006/main">
          <x14:cfRule type="dataBar" id="{C7ADE20C-BCDD-4E44-8404-14371B4759D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AO12:AO13</xm:sqref>
        </x14:conditionalFormatting>
        <x14:conditionalFormatting xmlns:xm="http://schemas.microsoft.com/office/excel/2006/main">
          <x14:cfRule type="dataBar" id="{A8ABFDB9-BBD0-4AD8-AE50-DB39CF2A0B5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AO15:AO16</xm:sqref>
        </x14:conditionalFormatting>
        <x14:conditionalFormatting xmlns:xm="http://schemas.microsoft.com/office/excel/2006/main">
          <x14:cfRule type="dataBar" id="{6EDFCF5A-10D8-45F6-AFEF-B02B860166D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AO18:AO19</xm:sqref>
        </x14:conditionalFormatting>
        <x14:conditionalFormatting xmlns:xm="http://schemas.microsoft.com/office/excel/2006/main">
          <x14:cfRule type="dataBar" id="{62340D85-ECAC-43D4-8140-6D1567D5437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AO21:AO22</xm:sqref>
        </x14:conditionalFormatting>
        <x14:conditionalFormatting xmlns:xm="http://schemas.microsoft.com/office/excel/2006/main">
          <x14:cfRule type="dataBar" id="{E35C64EC-05B9-4C2F-8B80-4E76662D088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AQ12:AQ13</xm:sqref>
        </x14:conditionalFormatting>
        <x14:conditionalFormatting xmlns:xm="http://schemas.microsoft.com/office/excel/2006/main">
          <x14:cfRule type="dataBar" id="{A0399892-C8F7-491B-933C-AE4BE56BF60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AQ15:AQ16</xm:sqref>
        </x14:conditionalFormatting>
        <x14:conditionalFormatting xmlns:xm="http://schemas.microsoft.com/office/excel/2006/main">
          <x14:cfRule type="dataBar" id="{617F7C01-8248-42E2-9C7A-62F85401F1F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AQ18:AQ19</xm:sqref>
        </x14:conditionalFormatting>
        <x14:conditionalFormatting xmlns:xm="http://schemas.microsoft.com/office/excel/2006/main">
          <x14:cfRule type="dataBar" id="{88D8ACA2-F1B0-4DAB-AF22-B353F1F7398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AQ21:AQ22</xm:sqref>
        </x14:conditionalFormatting>
        <x14:conditionalFormatting xmlns:xm="http://schemas.microsoft.com/office/excel/2006/main">
          <x14:cfRule type="dataBar" id="{F6299CBA-5346-47AF-B74F-8C9975B2FEA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AS12:AS13</xm:sqref>
        </x14:conditionalFormatting>
        <x14:conditionalFormatting xmlns:xm="http://schemas.microsoft.com/office/excel/2006/main">
          <x14:cfRule type="dataBar" id="{AB078729-A4C4-4230-9F68-174F12217BC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AS15:AS16</xm:sqref>
        </x14:conditionalFormatting>
        <x14:conditionalFormatting xmlns:xm="http://schemas.microsoft.com/office/excel/2006/main">
          <x14:cfRule type="dataBar" id="{6F647E26-8B6F-489C-A168-A5CCAAC33AF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AS18:AS19</xm:sqref>
        </x14:conditionalFormatting>
        <x14:conditionalFormatting xmlns:xm="http://schemas.microsoft.com/office/excel/2006/main">
          <x14:cfRule type="dataBar" id="{5EE27D0D-0D56-42B6-BAF0-ADA1D1F8B5C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AS21:AS22</xm:sqref>
        </x14:conditionalFormatting>
        <x14:conditionalFormatting xmlns:xm="http://schemas.microsoft.com/office/excel/2006/main">
          <x14:cfRule type="dataBar" id="{CD252D28-DEAA-4C2B-A3A1-06B36B3F1E6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AU12:AU13</xm:sqref>
        </x14:conditionalFormatting>
        <x14:conditionalFormatting xmlns:xm="http://schemas.microsoft.com/office/excel/2006/main">
          <x14:cfRule type="dataBar" id="{7A2291FF-FF53-422D-9969-D82C4639C77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AU15:AU16</xm:sqref>
        </x14:conditionalFormatting>
        <x14:conditionalFormatting xmlns:xm="http://schemas.microsoft.com/office/excel/2006/main">
          <x14:cfRule type="dataBar" id="{DEFF9D98-2013-4DDA-9ABA-1171996955C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AU18:AU19</xm:sqref>
        </x14:conditionalFormatting>
        <x14:conditionalFormatting xmlns:xm="http://schemas.microsoft.com/office/excel/2006/main">
          <x14:cfRule type="dataBar" id="{774CF1FF-009E-4415-9888-271A7C26C1E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AU21:AU22</xm:sqref>
        </x14:conditionalFormatting>
        <x14:conditionalFormatting xmlns:xm="http://schemas.microsoft.com/office/excel/2006/main">
          <x14:cfRule type="dataBar" id="{8F254092-70FD-4F1A-8A4A-DDA45779A5F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J24:J25 L24:L25 N24:N25 P24:P25</xm:sqref>
        </x14:conditionalFormatting>
        <x14:conditionalFormatting xmlns:xm="http://schemas.microsoft.com/office/excel/2006/main">
          <x14:cfRule type="dataBar" id="{473ADFF3-0BA3-4276-A1B4-8920D12717C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J24:J25</xm:sqref>
        </x14:conditionalFormatting>
        <x14:conditionalFormatting xmlns:xm="http://schemas.microsoft.com/office/excel/2006/main">
          <x14:cfRule type="dataBar" id="{FD1149AA-B2DB-414E-A26D-A900428FF10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L24:L25</xm:sqref>
        </x14:conditionalFormatting>
        <x14:conditionalFormatting xmlns:xm="http://schemas.microsoft.com/office/excel/2006/main">
          <x14:cfRule type="dataBar" id="{8723A31E-9C25-46AE-9B80-9B81C8CAC91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AC24:AC25</xm:sqref>
        </x14:conditionalFormatting>
        <x14:conditionalFormatting xmlns:xm="http://schemas.microsoft.com/office/excel/2006/main">
          <x14:cfRule type="dataBar" id="{05F524E3-2E55-418F-AC6D-3A636C2162B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AC24:AC25</xm:sqref>
        </x14:conditionalFormatting>
        <x14:conditionalFormatting xmlns:xm="http://schemas.microsoft.com/office/excel/2006/main">
          <x14:cfRule type="dataBar" id="{1FEE03F5-E0FE-4FAB-800B-50C58BC5CF0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I12:I13</xm:sqref>
        </x14:conditionalFormatting>
        <x14:conditionalFormatting xmlns:xm="http://schemas.microsoft.com/office/excel/2006/main">
          <x14:cfRule type="dataBar" id="{472246E3-0FDB-4DD7-9230-F488342BB31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I15:I16</xm:sqref>
        </x14:conditionalFormatting>
        <x14:conditionalFormatting xmlns:xm="http://schemas.microsoft.com/office/excel/2006/main">
          <x14:cfRule type="dataBar" id="{6BE713C6-CAAF-4615-9B6B-D3D52F87080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I18:I19</xm:sqref>
        </x14:conditionalFormatting>
        <x14:conditionalFormatting xmlns:xm="http://schemas.microsoft.com/office/excel/2006/main">
          <x14:cfRule type="dataBar" id="{723EAFDA-9E3F-473D-848A-A4A927A524F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I21:I22</xm:sqref>
        </x14:conditionalFormatting>
        <x14:conditionalFormatting xmlns:xm="http://schemas.microsoft.com/office/excel/2006/main">
          <x14:cfRule type="dataBar" id="{0111B9AD-DC43-497E-84A9-5A8C0341BF0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K12:K13</xm:sqref>
        </x14:conditionalFormatting>
        <x14:conditionalFormatting xmlns:xm="http://schemas.microsoft.com/office/excel/2006/main">
          <x14:cfRule type="dataBar" id="{5B211AA1-CD49-464A-BB0D-25104F9702F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K12:K13</xm:sqref>
        </x14:conditionalFormatting>
        <x14:conditionalFormatting xmlns:xm="http://schemas.microsoft.com/office/excel/2006/main">
          <x14:cfRule type="dataBar" id="{3983B52C-B5AC-4BD1-B12A-FB215ABEB0B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K15:K16</xm:sqref>
        </x14:conditionalFormatting>
        <x14:conditionalFormatting xmlns:xm="http://schemas.microsoft.com/office/excel/2006/main">
          <x14:cfRule type="dataBar" id="{A4DC6D86-76A9-467C-BD57-FA495F059E8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K15:K16</xm:sqref>
        </x14:conditionalFormatting>
        <x14:conditionalFormatting xmlns:xm="http://schemas.microsoft.com/office/excel/2006/main">
          <x14:cfRule type="dataBar" id="{E06274B8-E81D-4316-BD45-7E02D6DBDA9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K18:K19</xm:sqref>
        </x14:conditionalFormatting>
        <x14:conditionalFormatting xmlns:xm="http://schemas.microsoft.com/office/excel/2006/main">
          <x14:cfRule type="dataBar" id="{57BD884A-5641-4172-9409-CDA8B9A658C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K18:K19</xm:sqref>
        </x14:conditionalFormatting>
        <x14:conditionalFormatting xmlns:xm="http://schemas.microsoft.com/office/excel/2006/main">
          <x14:cfRule type="dataBar" id="{AF49C9C7-F3DD-4689-929D-EF1E0E986E5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K21:K22</xm:sqref>
        </x14:conditionalFormatting>
        <x14:conditionalFormatting xmlns:xm="http://schemas.microsoft.com/office/excel/2006/main">
          <x14:cfRule type="dataBar" id="{E4EDC46F-6C12-4DC4-8FA8-98344F8FA5D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K21:K22</xm:sqref>
        </x14:conditionalFormatting>
        <x14:conditionalFormatting xmlns:xm="http://schemas.microsoft.com/office/excel/2006/main">
          <x14:cfRule type="dataBar" id="{19162CA7-BBBF-4606-91A4-3949A3630D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M12:M13</xm:sqref>
        </x14:conditionalFormatting>
        <x14:conditionalFormatting xmlns:xm="http://schemas.microsoft.com/office/excel/2006/main">
          <x14:cfRule type="dataBar" id="{2656AE4A-C252-454E-A522-AE9F6735782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M15:M16</xm:sqref>
        </x14:conditionalFormatting>
        <x14:conditionalFormatting xmlns:xm="http://schemas.microsoft.com/office/excel/2006/main">
          <x14:cfRule type="dataBar" id="{7D8626DC-600D-4225-9384-6C8B8C35A10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M18:M19</xm:sqref>
        </x14:conditionalFormatting>
        <x14:conditionalFormatting xmlns:xm="http://schemas.microsoft.com/office/excel/2006/main">
          <x14:cfRule type="dataBar" id="{95543D51-FF6A-4AA4-B0EC-847D0D02B2D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M21:M22</xm:sqref>
        </x14:conditionalFormatting>
        <x14:conditionalFormatting xmlns:xm="http://schemas.microsoft.com/office/excel/2006/main">
          <x14:cfRule type="dataBar" id="{AC4C9C41-923B-4103-A632-52FB7E316D2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O12:O13</xm:sqref>
        </x14:conditionalFormatting>
        <x14:conditionalFormatting xmlns:xm="http://schemas.microsoft.com/office/excel/2006/main">
          <x14:cfRule type="dataBar" id="{C4B6B425-1545-417A-AC39-81746CE79B5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O15:O16</xm:sqref>
        </x14:conditionalFormatting>
        <x14:conditionalFormatting xmlns:xm="http://schemas.microsoft.com/office/excel/2006/main">
          <x14:cfRule type="dataBar" id="{2D06DF1A-ED3A-46AC-B1C0-9B28D7119A6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O18:O19</xm:sqref>
        </x14:conditionalFormatting>
        <x14:conditionalFormatting xmlns:xm="http://schemas.microsoft.com/office/excel/2006/main">
          <x14:cfRule type="dataBar" id="{B52A38A6-8A7A-497E-87EA-8E977D32D0E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O21:O22</xm:sqref>
        </x14:conditionalFormatting>
        <x14:conditionalFormatting xmlns:xm="http://schemas.microsoft.com/office/excel/2006/main">
          <x14:cfRule type="dataBar" id="{8605F751-F9FA-488E-B95B-03A1EE152D2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O24:O25</xm:sqref>
        </x14:conditionalFormatting>
        <x14:conditionalFormatting xmlns:xm="http://schemas.microsoft.com/office/excel/2006/main">
          <x14:cfRule type="dataBar" id="{B02642A0-1121-42A5-911C-5D786D9D477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O24:O25</xm:sqref>
        </x14:conditionalFormatting>
        <x14:conditionalFormatting xmlns:xm="http://schemas.microsoft.com/office/excel/2006/main">
          <x14:cfRule type="dataBar" id="{DC17A6D8-BFE1-4A56-9DAD-5C15C9D644A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Q12:Q13</xm:sqref>
        </x14:conditionalFormatting>
        <x14:conditionalFormatting xmlns:xm="http://schemas.microsoft.com/office/excel/2006/main">
          <x14:cfRule type="dataBar" id="{F722DD36-2C08-4364-925F-240A241438E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Q15:Q16</xm:sqref>
        </x14:conditionalFormatting>
        <x14:conditionalFormatting xmlns:xm="http://schemas.microsoft.com/office/excel/2006/main">
          <x14:cfRule type="dataBar" id="{62F79815-8520-4184-80E4-7AA3BF7A226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Q18:Q19</xm:sqref>
        </x14:conditionalFormatting>
        <x14:conditionalFormatting xmlns:xm="http://schemas.microsoft.com/office/excel/2006/main">
          <x14:cfRule type="dataBar" id="{DB566BC1-6CF6-4FAF-9E3D-3931F3DEC88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Q21:Q22</xm:sqref>
        </x14:conditionalFormatting>
        <x14:conditionalFormatting xmlns:xm="http://schemas.microsoft.com/office/excel/2006/main">
          <x14:cfRule type="dataBar" id="{B19D2428-427F-42B0-A1E8-BDD9B5E3E9B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W12:W13</xm:sqref>
        </x14:conditionalFormatting>
        <x14:conditionalFormatting xmlns:xm="http://schemas.microsoft.com/office/excel/2006/main">
          <x14:cfRule type="dataBar" id="{6EE3ADAA-3F20-4EB0-962E-BC92590BD9A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W15:W16</xm:sqref>
        </x14:conditionalFormatting>
        <x14:conditionalFormatting xmlns:xm="http://schemas.microsoft.com/office/excel/2006/main">
          <x14:cfRule type="dataBar" id="{46CB5FE0-7692-4F93-85D6-8C0FFB7D37B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W18:W19</xm:sqref>
        </x14:conditionalFormatting>
        <x14:conditionalFormatting xmlns:xm="http://schemas.microsoft.com/office/excel/2006/main">
          <x14:cfRule type="dataBar" id="{C03F958E-9A5B-4186-AD74-0B206E6B275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W21:W22</xm:sqref>
        </x14:conditionalFormatting>
        <x14:conditionalFormatting xmlns:xm="http://schemas.microsoft.com/office/excel/2006/main">
          <x14:cfRule type="dataBar" id="{93FFDA0D-140C-4C9C-86BA-8E132A64712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AA12:AA13</xm:sqref>
        </x14:conditionalFormatting>
        <x14:conditionalFormatting xmlns:xm="http://schemas.microsoft.com/office/excel/2006/main">
          <x14:cfRule type="dataBar" id="{C90F51A5-9167-4DC7-BDF5-94982A32CAD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AA15:AA16</xm:sqref>
        </x14:conditionalFormatting>
        <x14:conditionalFormatting xmlns:xm="http://schemas.microsoft.com/office/excel/2006/main">
          <x14:cfRule type="dataBar" id="{5BE6B571-1F8F-4AB0-8135-CA79ED1D3E3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AA18:AA19</xm:sqref>
        </x14:conditionalFormatting>
        <x14:conditionalFormatting xmlns:xm="http://schemas.microsoft.com/office/excel/2006/main">
          <x14:cfRule type="dataBar" id="{5CC4DC33-02B2-480F-858E-D2DECE15A5C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AA21:AA22</xm:sqref>
        </x14:conditionalFormatting>
        <x14:conditionalFormatting xmlns:xm="http://schemas.microsoft.com/office/excel/2006/main">
          <x14:cfRule type="dataBar" id="{27175C7C-2B73-4225-9F4B-6D829D9B445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AA24:AA25</xm:sqref>
        </x14:conditionalFormatting>
        <x14:conditionalFormatting xmlns:xm="http://schemas.microsoft.com/office/excel/2006/main">
          <x14:cfRule type="dataBar" id="{529D2E26-6558-4AC7-8B85-887D2E22EE7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AA24:AA25</xm:sqref>
        </x14:conditionalFormatting>
        <x14:conditionalFormatting xmlns:xm="http://schemas.microsoft.com/office/excel/2006/main">
          <x14:cfRule type="dataBar" id="{55A1041E-CF1B-4ADF-A22F-F3B9C8DFF1C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AE12:AE13</xm:sqref>
        </x14:conditionalFormatting>
        <x14:conditionalFormatting xmlns:xm="http://schemas.microsoft.com/office/excel/2006/main">
          <x14:cfRule type="dataBar" id="{58BFD0F7-6231-40EB-A89A-19209E02E99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AE15:AE16</xm:sqref>
        </x14:conditionalFormatting>
        <x14:conditionalFormatting xmlns:xm="http://schemas.microsoft.com/office/excel/2006/main">
          <x14:cfRule type="dataBar" id="{DB50D78E-82D6-4715-B156-93505EF7EEE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AE18:AE19</xm:sqref>
        </x14:conditionalFormatting>
        <x14:conditionalFormatting xmlns:xm="http://schemas.microsoft.com/office/excel/2006/main">
          <x14:cfRule type="dataBar" id="{BB7280E9-9C2C-478A-868E-582BD2C824E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AE21:AE22</xm:sqref>
        </x14:conditionalFormatting>
        <x14:conditionalFormatting xmlns:xm="http://schemas.microsoft.com/office/excel/2006/main">
          <x14:cfRule type="dataBar" id="{20D6BD63-91F8-44FA-AD6E-C16913F3659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AE24:AE25</xm:sqref>
        </x14:conditionalFormatting>
        <x14:conditionalFormatting xmlns:xm="http://schemas.microsoft.com/office/excel/2006/main">
          <x14:cfRule type="dataBar" id="{0A5BCB6D-76E7-4B2D-AE1C-F8C0FEC3201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AE24:AE25</xm:sqref>
        </x14:conditionalFormatting>
        <x14:conditionalFormatting xmlns:xm="http://schemas.microsoft.com/office/excel/2006/main">
          <x14:cfRule type="dataBar" id="{4FFD9077-28A2-42F2-A3F9-C5669C2D223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AG12:AG13</xm:sqref>
        </x14:conditionalFormatting>
        <x14:conditionalFormatting xmlns:xm="http://schemas.microsoft.com/office/excel/2006/main">
          <x14:cfRule type="dataBar" id="{B4E37F9D-A8A7-4442-8E17-666AEE030B6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AG15:AG16</xm:sqref>
        </x14:conditionalFormatting>
        <x14:conditionalFormatting xmlns:xm="http://schemas.microsoft.com/office/excel/2006/main">
          <x14:cfRule type="dataBar" id="{C6098128-9C5F-469A-B171-F3A0C7C1066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AG18:AG19</xm:sqref>
        </x14:conditionalFormatting>
        <x14:conditionalFormatting xmlns:xm="http://schemas.microsoft.com/office/excel/2006/main">
          <x14:cfRule type="dataBar" id="{45425AD3-B31A-4E0F-A873-4E8D3C67621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AG18:AG19</xm:sqref>
        </x14:conditionalFormatting>
        <x14:conditionalFormatting xmlns:xm="http://schemas.microsoft.com/office/excel/2006/main">
          <x14:cfRule type="dataBar" id="{AB08F225-8CFB-40AF-ADA3-DF51FF05D3F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AG21:AG22</xm:sqref>
        </x14:conditionalFormatting>
        <x14:conditionalFormatting xmlns:xm="http://schemas.microsoft.com/office/excel/2006/main">
          <x14:cfRule type="dataBar" id="{95EA9CCF-5145-4A6A-88BA-BE8DA05E581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AK12:AK13</xm:sqref>
        </x14:conditionalFormatting>
        <x14:conditionalFormatting xmlns:xm="http://schemas.microsoft.com/office/excel/2006/main">
          <x14:cfRule type="dataBar" id="{A5A7D0C2-9AA9-480E-B3B7-BA3BFE20CAB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AK15:AK16</xm:sqref>
        </x14:conditionalFormatting>
        <x14:conditionalFormatting xmlns:xm="http://schemas.microsoft.com/office/excel/2006/main">
          <x14:cfRule type="dataBar" id="{E99682E7-76EA-4D74-AB09-2F471BB6328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AK18:AK19</xm:sqref>
        </x14:conditionalFormatting>
        <x14:conditionalFormatting xmlns:xm="http://schemas.microsoft.com/office/excel/2006/main">
          <x14:cfRule type="dataBar" id="{B5172073-1E8C-4552-9165-DF17A973161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AK21:AK22</xm:sqref>
        </x14:conditionalFormatting>
        <x14:conditionalFormatting xmlns:xm="http://schemas.microsoft.com/office/excel/2006/main">
          <x14:cfRule type="dataBar" id="{604E52CA-91CA-4CB9-825D-1DEBB86BC5B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AO12:AO13</xm:sqref>
        </x14:conditionalFormatting>
        <x14:conditionalFormatting xmlns:xm="http://schemas.microsoft.com/office/excel/2006/main">
          <x14:cfRule type="dataBar" id="{B6B1ADA2-F442-4282-BDBE-583FF0C61AE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AO15:AO16</xm:sqref>
        </x14:conditionalFormatting>
        <x14:conditionalFormatting xmlns:xm="http://schemas.microsoft.com/office/excel/2006/main">
          <x14:cfRule type="dataBar" id="{58B3BB96-51A0-4A97-AC45-534C373471C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AO18:AO19</xm:sqref>
        </x14:conditionalFormatting>
        <x14:conditionalFormatting xmlns:xm="http://schemas.microsoft.com/office/excel/2006/main">
          <x14:cfRule type="dataBar" id="{E3915F7F-DAEA-4764-87DC-44F05BC39A5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AO21:AO22</xm:sqref>
        </x14:conditionalFormatting>
        <x14:conditionalFormatting xmlns:xm="http://schemas.microsoft.com/office/excel/2006/main">
          <x14:cfRule type="dataBar" id="{8D10CEA0-D890-47D4-BCD8-805D9E7D680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AO24:AO25</xm:sqref>
        </x14:conditionalFormatting>
        <x14:conditionalFormatting xmlns:xm="http://schemas.microsoft.com/office/excel/2006/main">
          <x14:cfRule type="dataBar" id="{7767A66B-70DE-4506-BD2C-4B5859B5E44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AO24:AO25</xm:sqref>
        </x14:conditionalFormatting>
        <x14:conditionalFormatting xmlns:xm="http://schemas.microsoft.com/office/excel/2006/main">
          <x14:cfRule type="dataBar" id="{EADB00F1-7E2C-41F0-83D2-893E2FE1581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AQ12:AQ13</xm:sqref>
        </x14:conditionalFormatting>
        <x14:conditionalFormatting xmlns:xm="http://schemas.microsoft.com/office/excel/2006/main">
          <x14:cfRule type="dataBar" id="{6443E995-DCEE-47D5-9A3B-C6404AC84E9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AQ15:AQ16</xm:sqref>
        </x14:conditionalFormatting>
        <x14:conditionalFormatting xmlns:xm="http://schemas.microsoft.com/office/excel/2006/main">
          <x14:cfRule type="dataBar" id="{97BDB499-79EA-465E-90B1-B9BCE3E7E16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AQ18:AQ19</xm:sqref>
        </x14:conditionalFormatting>
        <x14:conditionalFormatting xmlns:xm="http://schemas.microsoft.com/office/excel/2006/main">
          <x14:cfRule type="dataBar" id="{CFAFF88B-3F62-48CD-9B9A-BF7714DB0AA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AQ21:AQ22</xm:sqref>
        </x14:conditionalFormatting>
        <x14:conditionalFormatting xmlns:xm="http://schemas.microsoft.com/office/excel/2006/main">
          <x14:cfRule type="dataBar" id="{10A94448-30F3-45D0-8EE0-4B029A2DE00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AS12:AS13</xm:sqref>
        </x14:conditionalFormatting>
        <x14:conditionalFormatting xmlns:xm="http://schemas.microsoft.com/office/excel/2006/main">
          <x14:cfRule type="dataBar" id="{CD9B8EF3-DCE2-46EE-ACEA-8E25DBF667C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AS15:AS16</xm:sqref>
        </x14:conditionalFormatting>
        <x14:conditionalFormatting xmlns:xm="http://schemas.microsoft.com/office/excel/2006/main">
          <x14:cfRule type="dataBar" id="{967E2B68-721F-4953-BD6A-1A390BBED5E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AS18:AS19</xm:sqref>
        </x14:conditionalFormatting>
        <x14:conditionalFormatting xmlns:xm="http://schemas.microsoft.com/office/excel/2006/main">
          <x14:cfRule type="dataBar" id="{F60FFB2D-192E-4A24-8539-9B4868472E5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AS21:AS22</xm:sqref>
        </x14:conditionalFormatting>
        <x14:conditionalFormatting xmlns:xm="http://schemas.microsoft.com/office/excel/2006/main">
          <x14:cfRule type="dataBar" id="{FBB26F30-19A2-4035-B01A-0B317191D2B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AS24:AS25</xm:sqref>
        </x14:conditionalFormatting>
        <x14:conditionalFormatting xmlns:xm="http://schemas.microsoft.com/office/excel/2006/main">
          <x14:cfRule type="dataBar" id="{6D47B8CB-A15F-4393-930D-97C61E3E663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AS24:AS25</xm:sqref>
        </x14:conditionalFormatting>
        <x14:conditionalFormatting xmlns:xm="http://schemas.microsoft.com/office/excel/2006/main">
          <x14:cfRule type="dataBar" id="{75B63D6E-E594-401C-895F-340EEADA509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AW12:AW13</xm:sqref>
        </x14:conditionalFormatting>
        <x14:conditionalFormatting xmlns:xm="http://schemas.microsoft.com/office/excel/2006/main">
          <x14:cfRule type="dataBar" id="{D7F45738-C244-47B4-AD85-E3CEA05169E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AW12:AW13</xm:sqref>
        </x14:conditionalFormatting>
        <x14:conditionalFormatting xmlns:xm="http://schemas.microsoft.com/office/excel/2006/main">
          <x14:cfRule type="dataBar" id="{25DB73C8-5D33-421F-A851-39F89DAD99F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AW15:AW16</xm:sqref>
        </x14:conditionalFormatting>
        <x14:conditionalFormatting xmlns:xm="http://schemas.microsoft.com/office/excel/2006/main">
          <x14:cfRule type="dataBar" id="{5D9FD1C9-3F7F-4F18-8F75-48DF5E51CF8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AW15:AW16</xm:sqref>
        </x14:conditionalFormatting>
        <x14:conditionalFormatting xmlns:xm="http://schemas.microsoft.com/office/excel/2006/main">
          <x14:cfRule type="dataBar" id="{CBA686F0-E31E-424F-A624-4E5423B546A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AW18:AW19</xm:sqref>
        </x14:conditionalFormatting>
        <x14:conditionalFormatting xmlns:xm="http://schemas.microsoft.com/office/excel/2006/main">
          <x14:cfRule type="dataBar" id="{5E654A66-6099-4C0F-B0AB-89A7B6586C7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AW18:AW19</xm:sqref>
        </x14:conditionalFormatting>
        <x14:conditionalFormatting xmlns:xm="http://schemas.microsoft.com/office/excel/2006/main">
          <x14:cfRule type="dataBar" id="{F3C3B0EF-57D4-4399-AFB2-AAFA0624C9C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AW21:AW22</xm:sqref>
        </x14:conditionalFormatting>
        <x14:conditionalFormatting xmlns:xm="http://schemas.microsoft.com/office/excel/2006/main">
          <x14:cfRule type="dataBar" id="{32C0FDFB-4DF1-42E4-BADF-22025880EA3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AW21:AW22</xm:sqref>
        </x14:conditionalFormatting>
        <x14:conditionalFormatting xmlns:xm="http://schemas.microsoft.com/office/excel/2006/main">
          <x14:cfRule type="dataBar" id="{3D309FCB-6F21-4C0A-B3EF-806D63876F0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AW24:AW25</xm:sqref>
        </x14:conditionalFormatting>
        <x14:conditionalFormatting xmlns:xm="http://schemas.microsoft.com/office/excel/2006/main">
          <x14:cfRule type="dataBar" id="{7013C6A2-D013-47D7-917B-FADE35D723A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AW24:AW25</xm:sqref>
        </x14:conditionalFormatting>
        <x14:conditionalFormatting xmlns:xm="http://schemas.microsoft.com/office/excel/2006/main">
          <x14:cfRule type="dataBar" id="{C3B8A89D-A76F-43EB-B1AD-8FE65F2FD39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I12:I13</xm:sqref>
        </x14:conditionalFormatting>
        <x14:conditionalFormatting xmlns:xm="http://schemas.microsoft.com/office/excel/2006/main">
          <x14:cfRule type="dataBar" id="{BC121961-D96C-4083-868C-475E607FA0F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I15:I16</xm:sqref>
        </x14:conditionalFormatting>
        <x14:conditionalFormatting xmlns:xm="http://schemas.microsoft.com/office/excel/2006/main">
          <x14:cfRule type="dataBar" id="{91D22F2B-9B06-4942-BF11-6B545F678B2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I18:I19</xm:sqref>
        </x14:conditionalFormatting>
        <x14:conditionalFormatting xmlns:xm="http://schemas.microsoft.com/office/excel/2006/main">
          <x14:cfRule type="dataBar" id="{B1250602-3706-4B9D-82FC-F0232290196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I21:I22</xm:sqref>
        </x14:conditionalFormatting>
        <x14:conditionalFormatting xmlns:xm="http://schemas.microsoft.com/office/excel/2006/main">
          <x14:cfRule type="dataBar" id="{C82EBBB6-7F45-425A-AAAC-9035A5E2DB1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I24:I25</xm:sqref>
        </x14:conditionalFormatting>
        <x14:conditionalFormatting xmlns:xm="http://schemas.microsoft.com/office/excel/2006/main">
          <x14:cfRule type="dataBar" id="{80E50700-EE52-4282-83AE-FC9949B2DFD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I24:I25</xm:sqref>
        </x14:conditionalFormatting>
        <x14:conditionalFormatting xmlns:xm="http://schemas.microsoft.com/office/excel/2006/main">
          <x14:cfRule type="dataBar" id="{84FF1A08-84C2-491E-A56C-A8F8A0723B0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I24:I25</xm:sqref>
        </x14:conditionalFormatting>
        <x14:conditionalFormatting xmlns:xm="http://schemas.microsoft.com/office/excel/2006/main">
          <x14:cfRule type="dataBar" id="{3954CF6B-5804-4616-9487-E878E03429E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K12:K13</xm:sqref>
        </x14:conditionalFormatting>
        <x14:conditionalFormatting xmlns:xm="http://schemas.microsoft.com/office/excel/2006/main">
          <x14:cfRule type="dataBar" id="{2174C1EB-DE58-43AF-B57B-7EDFC9D82D9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K12:K13</xm:sqref>
        </x14:conditionalFormatting>
        <x14:conditionalFormatting xmlns:xm="http://schemas.microsoft.com/office/excel/2006/main">
          <x14:cfRule type="dataBar" id="{1C8BCD03-8FBC-4244-A1DD-CE99729C302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K15:K16</xm:sqref>
        </x14:conditionalFormatting>
        <x14:conditionalFormatting xmlns:xm="http://schemas.microsoft.com/office/excel/2006/main">
          <x14:cfRule type="dataBar" id="{57307B20-BF48-4BA4-B591-1E51D389E65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K15:K16</xm:sqref>
        </x14:conditionalFormatting>
        <x14:conditionalFormatting xmlns:xm="http://schemas.microsoft.com/office/excel/2006/main">
          <x14:cfRule type="dataBar" id="{2CD5F550-350E-41CD-85B5-7CA991F676A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K18:K19</xm:sqref>
        </x14:conditionalFormatting>
        <x14:conditionalFormatting xmlns:xm="http://schemas.microsoft.com/office/excel/2006/main">
          <x14:cfRule type="dataBar" id="{B2C1EA93-7800-4F23-8875-4412E7E5EB0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K18:K19</xm:sqref>
        </x14:conditionalFormatting>
        <x14:conditionalFormatting xmlns:xm="http://schemas.microsoft.com/office/excel/2006/main">
          <x14:cfRule type="dataBar" id="{D21BB541-0E0E-4399-85ED-DD32E2B9E26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K21:K22</xm:sqref>
        </x14:conditionalFormatting>
        <x14:conditionalFormatting xmlns:xm="http://schemas.microsoft.com/office/excel/2006/main">
          <x14:cfRule type="dataBar" id="{03E54974-5F6F-4A91-8794-9247BB42B92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K21:K22</xm:sqref>
        </x14:conditionalFormatting>
        <x14:conditionalFormatting xmlns:xm="http://schemas.microsoft.com/office/excel/2006/main">
          <x14:cfRule type="dataBar" id="{38054A02-CFBD-41F1-8B21-14848F60F81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K24:K25</xm:sqref>
        </x14:conditionalFormatting>
        <x14:conditionalFormatting xmlns:xm="http://schemas.microsoft.com/office/excel/2006/main">
          <x14:cfRule type="dataBar" id="{BD52CB89-058C-446D-93D8-BD8FD5CC9D3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K24:K25</xm:sqref>
        </x14:conditionalFormatting>
        <x14:conditionalFormatting xmlns:xm="http://schemas.microsoft.com/office/excel/2006/main">
          <x14:cfRule type="dataBar" id="{0A1F0E17-69AE-4447-85DF-B8BCCBA903D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K24:K25</xm:sqref>
        </x14:conditionalFormatting>
        <x14:conditionalFormatting xmlns:xm="http://schemas.microsoft.com/office/excel/2006/main">
          <x14:cfRule type="dataBar" id="{CF8BC213-45E2-46E2-9A30-EB676D00E86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K24:K25</xm:sqref>
        </x14:conditionalFormatting>
        <x14:conditionalFormatting xmlns:xm="http://schemas.microsoft.com/office/excel/2006/main">
          <x14:cfRule type="dataBar" id="{AC682DBF-2CC9-432D-89B2-E09B81EBCAB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M12:M13</xm:sqref>
        </x14:conditionalFormatting>
        <x14:conditionalFormatting xmlns:xm="http://schemas.microsoft.com/office/excel/2006/main">
          <x14:cfRule type="dataBar" id="{A7071FC7-D914-4FDD-A3AB-4290827FBC7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M15:M16</xm:sqref>
        </x14:conditionalFormatting>
        <x14:conditionalFormatting xmlns:xm="http://schemas.microsoft.com/office/excel/2006/main">
          <x14:cfRule type="dataBar" id="{0A37B7B9-8CB2-4C3B-9300-C41CD3B1B1B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M18:M19</xm:sqref>
        </x14:conditionalFormatting>
        <x14:conditionalFormatting xmlns:xm="http://schemas.microsoft.com/office/excel/2006/main">
          <x14:cfRule type="dataBar" id="{C0A276A9-1380-4424-95DD-C6B6BCD34AC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M21:M22</xm:sqref>
        </x14:conditionalFormatting>
        <x14:conditionalFormatting xmlns:xm="http://schemas.microsoft.com/office/excel/2006/main">
          <x14:cfRule type="dataBar" id="{0C56F578-E15D-4701-8E12-5AAA7C1D581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M24:M25</xm:sqref>
        </x14:conditionalFormatting>
        <x14:conditionalFormatting xmlns:xm="http://schemas.microsoft.com/office/excel/2006/main">
          <x14:cfRule type="dataBar" id="{AACAC380-643D-405E-B069-9581A231A84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M24:M25</xm:sqref>
        </x14:conditionalFormatting>
        <x14:conditionalFormatting xmlns:xm="http://schemas.microsoft.com/office/excel/2006/main">
          <x14:cfRule type="dataBar" id="{597B33AF-1980-4EE7-97D1-885B10A1D15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Q12:Q13</xm:sqref>
        </x14:conditionalFormatting>
        <x14:conditionalFormatting xmlns:xm="http://schemas.microsoft.com/office/excel/2006/main">
          <x14:cfRule type="dataBar" id="{813219BE-DC20-48BE-8BCC-B839188F667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Q15:Q16</xm:sqref>
        </x14:conditionalFormatting>
        <x14:conditionalFormatting xmlns:xm="http://schemas.microsoft.com/office/excel/2006/main">
          <x14:cfRule type="dataBar" id="{AC36D0CA-59B4-4A57-970F-464BA5D9A46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Q18:Q19</xm:sqref>
        </x14:conditionalFormatting>
        <x14:conditionalFormatting xmlns:xm="http://schemas.microsoft.com/office/excel/2006/main">
          <x14:cfRule type="dataBar" id="{6DA2D21F-678D-4281-88E1-D089B7C8B54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Q21:Q22</xm:sqref>
        </x14:conditionalFormatting>
        <x14:conditionalFormatting xmlns:xm="http://schemas.microsoft.com/office/excel/2006/main">
          <x14:cfRule type="dataBar" id="{15CD459F-D99D-4671-8FD1-AEA37F9A679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Q24:Q25</xm:sqref>
        </x14:conditionalFormatting>
        <x14:conditionalFormatting xmlns:xm="http://schemas.microsoft.com/office/excel/2006/main">
          <x14:cfRule type="dataBar" id="{E7A1642E-6F5E-4C8D-B41E-45ED13D8D1E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Q24:Q25</xm:sqref>
        </x14:conditionalFormatting>
        <x14:conditionalFormatting xmlns:xm="http://schemas.microsoft.com/office/excel/2006/main">
          <x14:cfRule type="dataBar" id="{AA592C9A-0ABC-46F5-84FE-2C00B2A6C41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S12:S13</xm:sqref>
        </x14:conditionalFormatting>
        <x14:conditionalFormatting xmlns:xm="http://schemas.microsoft.com/office/excel/2006/main">
          <x14:cfRule type="dataBar" id="{97AB46EB-31AF-4D48-A76B-D24B5C15274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S12:S13</xm:sqref>
        </x14:conditionalFormatting>
        <x14:conditionalFormatting xmlns:xm="http://schemas.microsoft.com/office/excel/2006/main">
          <x14:cfRule type="dataBar" id="{89120FAA-25B8-442E-8178-6A5E895D478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S15:S16</xm:sqref>
        </x14:conditionalFormatting>
        <x14:conditionalFormatting xmlns:xm="http://schemas.microsoft.com/office/excel/2006/main">
          <x14:cfRule type="dataBar" id="{0E8DE508-3B31-42EC-8CF4-CF625321985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S15:S16</xm:sqref>
        </x14:conditionalFormatting>
        <x14:conditionalFormatting xmlns:xm="http://schemas.microsoft.com/office/excel/2006/main">
          <x14:cfRule type="dataBar" id="{32E32927-D12C-400B-B7EB-543819BFC5F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S18:S19</xm:sqref>
        </x14:conditionalFormatting>
        <x14:conditionalFormatting xmlns:xm="http://schemas.microsoft.com/office/excel/2006/main">
          <x14:cfRule type="dataBar" id="{7BC1D1B5-746C-4B31-BB46-058311C630A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S18:S19</xm:sqref>
        </x14:conditionalFormatting>
        <x14:conditionalFormatting xmlns:xm="http://schemas.microsoft.com/office/excel/2006/main">
          <x14:cfRule type="dataBar" id="{8E1D7DA1-0DCE-49E8-B11B-603740C6820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S21:S22</xm:sqref>
        </x14:conditionalFormatting>
        <x14:conditionalFormatting xmlns:xm="http://schemas.microsoft.com/office/excel/2006/main">
          <x14:cfRule type="dataBar" id="{854338F8-32A2-481D-B439-D110DD9BA0B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S21:S22</xm:sqref>
        </x14:conditionalFormatting>
        <x14:conditionalFormatting xmlns:xm="http://schemas.microsoft.com/office/excel/2006/main">
          <x14:cfRule type="dataBar" id="{A08ED671-6E2F-4C1B-9C88-6CE7A2B4CEE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S24:S25</xm:sqref>
        </x14:conditionalFormatting>
        <x14:conditionalFormatting xmlns:xm="http://schemas.microsoft.com/office/excel/2006/main">
          <x14:cfRule type="dataBar" id="{CAB11B04-DF8B-43FD-B6A6-0A89FD81636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S24:S25</xm:sqref>
        </x14:conditionalFormatting>
        <x14:conditionalFormatting xmlns:xm="http://schemas.microsoft.com/office/excel/2006/main">
          <x14:cfRule type="dataBar" id="{9B32D2EF-7CDC-42B3-842D-80F404DAB26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U12:U13</xm:sqref>
        </x14:conditionalFormatting>
        <x14:conditionalFormatting xmlns:xm="http://schemas.microsoft.com/office/excel/2006/main">
          <x14:cfRule type="dataBar" id="{D36B8086-4CED-4ABD-81F7-82DBC956C60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U15:U16</xm:sqref>
        </x14:conditionalFormatting>
        <x14:conditionalFormatting xmlns:xm="http://schemas.microsoft.com/office/excel/2006/main">
          <x14:cfRule type="dataBar" id="{A1CDCB7D-4195-4879-A2CB-6AA4CB48A72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U18:U19</xm:sqref>
        </x14:conditionalFormatting>
        <x14:conditionalFormatting xmlns:xm="http://schemas.microsoft.com/office/excel/2006/main">
          <x14:cfRule type="dataBar" id="{459B60B6-36F0-46F0-BBFE-CED7918DC31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U21:U22</xm:sqref>
        </x14:conditionalFormatting>
        <x14:conditionalFormatting xmlns:xm="http://schemas.microsoft.com/office/excel/2006/main">
          <x14:cfRule type="dataBar" id="{EEC1F9FC-104B-4330-8664-228180B35C4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U24:U25</xm:sqref>
        </x14:conditionalFormatting>
        <x14:conditionalFormatting xmlns:xm="http://schemas.microsoft.com/office/excel/2006/main">
          <x14:cfRule type="dataBar" id="{E36D198E-CF30-47A1-9D26-28B9E2C0ADC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U24:U25</xm:sqref>
        </x14:conditionalFormatting>
        <x14:conditionalFormatting xmlns:xm="http://schemas.microsoft.com/office/excel/2006/main">
          <x14:cfRule type="dataBar" id="{76FD54B0-14F5-4ED2-9B0F-6DEFDF8CDDB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W12:W13</xm:sqref>
        </x14:conditionalFormatting>
        <x14:conditionalFormatting xmlns:xm="http://schemas.microsoft.com/office/excel/2006/main">
          <x14:cfRule type="dataBar" id="{080F01C6-F125-456D-8AD6-BDFE3163259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W15:W16</xm:sqref>
        </x14:conditionalFormatting>
        <x14:conditionalFormatting xmlns:xm="http://schemas.microsoft.com/office/excel/2006/main">
          <x14:cfRule type="dataBar" id="{5F0A5626-6A76-437B-BCB4-09AF2468E78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W18:W19</xm:sqref>
        </x14:conditionalFormatting>
        <x14:conditionalFormatting xmlns:xm="http://schemas.microsoft.com/office/excel/2006/main">
          <x14:cfRule type="dataBar" id="{0C3FD7C1-F991-4817-92D2-008135B6CF7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W21:W22</xm:sqref>
        </x14:conditionalFormatting>
        <x14:conditionalFormatting xmlns:xm="http://schemas.microsoft.com/office/excel/2006/main">
          <x14:cfRule type="dataBar" id="{2DBE6578-89CF-4EFB-82C8-32D9F67DD4A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W24:W25</xm:sqref>
        </x14:conditionalFormatting>
        <x14:conditionalFormatting xmlns:xm="http://schemas.microsoft.com/office/excel/2006/main">
          <x14:cfRule type="dataBar" id="{E01EEF27-294F-4071-9D51-39D4E8A23AA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W24:W25</xm:sqref>
        </x14:conditionalFormatting>
        <x14:conditionalFormatting xmlns:xm="http://schemas.microsoft.com/office/excel/2006/main">
          <x14:cfRule type="dataBar" id="{585B137A-B5B6-45BD-B958-43D72DBCA44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Y12:Y13</xm:sqref>
        </x14:conditionalFormatting>
        <x14:conditionalFormatting xmlns:xm="http://schemas.microsoft.com/office/excel/2006/main">
          <x14:cfRule type="dataBar" id="{046738FB-339D-4470-9513-22216AB900D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Y15:Y16</xm:sqref>
        </x14:conditionalFormatting>
        <x14:conditionalFormatting xmlns:xm="http://schemas.microsoft.com/office/excel/2006/main">
          <x14:cfRule type="dataBar" id="{3A154173-78D4-4D53-A271-30B2CE8F9C1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Y18:Y19</xm:sqref>
        </x14:conditionalFormatting>
        <x14:conditionalFormatting xmlns:xm="http://schemas.microsoft.com/office/excel/2006/main">
          <x14:cfRule type="dataBar" id="{077C8090-7852-4798-B9F5-2DAA0DD7960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Y21:Y22</xm:sqref>
        </x14:conditionalFormatting>
        <x14:conditionalFormatting xmlns:xm="http://schemas.microsoft.com/office/excel/2006/main">
          <x14:cfRule type="dataBar" id="{2311EB03-8B17-4D47-954F-85309C13BCA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Y24:Y25</xm:sqref>
        </x14:conditionalFormatting>
        <x14:conditionalFormatting xmlns:xm="http://schemas.microsoft.com/office/excel/2006/main">
          <x14:cfRule type="dataBar" id="{1270D6BA-1319-4BDD-8843-68101EF5335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Y24:Y25</xm:sqref>
        </x14:conditionalFormatting>
        <x14:conditionalFormatting xmlns:xm="http://schemas.microsoft.com/office/excel/2006/main">
          <x14:cfRule type="dataBar" id="{C0BC9588-1135-4610-A1FE-E21EE2B49F4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AG12:AG13</xm:sqref>
        </x14:conditionalFormatting>
        <x14:conditionalFormatting xmlns:xm="http://schemas.microsoft.com/office/excel/2006/main">
          <x14:cfRule type="dataBar" id="{3EAB1A9F-07BF-4A10-B87B-20A439E2040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AG15:AG16</xm:sqref>
        </x14:conditionalFormatting>
        <x14:conditionalFormatting xmlns:xm="http://schemas.microsoft.com/office/excel/2006/main">
          <x14:cfRule type="dataBar" id="{6E0DE10F-F9E7-4871-87FA-1DAD873088D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AG18:AG19</xm:sqref>
        </x14:conditionalFormatting>
        <x14:conditionalFormatting xmlns:xm="http://schemas.microsoft.com/office/excel/2006/main">
          <x14:cfRule type="dataBar" id="{EC0741AC-2F39-426C-8DB5-C02EE31DFD2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AG21:AG22</xm:sqref>
        </x14:conditionalFormatting>
        <x14:conditionalFormatting xmlns:xm="http://schemas.microsoft.com/office/excel/2006/main">
          <x14:cfRule type="dataBar" id="{46D6BB80-B454-4E80-A9A2-6A037F512A4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AG24:AG25</xm:sqref>
        </x14:conditionalFormatting>
        <x14:conditionalFormatting xmlns:xm="http://schemas.microsoft.com/office/excel/2006/main">
          <x14:cfRule type="dataBar" id="{DD564DEF-B32E-491C-92A6-96EB71887D3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AG24:AG25</xm:sqref>
        </x14:conditionalFormatting>
        <x14:conditionalFormatting xmlns:xm="http://schemas.microsoft.com/office/excel/2006/main">
          <x14:cfRule type="dataBar" id="{EC1907DE-86EC-4898-B3D7-C7F09222B9A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AI12:AI13</xm:sqref>
        </x14:conditionalFormatting>
        <x14:conditionalFormatting xmlns:xm="http://schemas.microsoft.com/office/excel/2006/main">
          <x14:cfRule type="dataBar" id="{9F785215-E93F-47F8-9FB5-7E4157E1BD0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AI15:AI16</xm:sqref>
        </x14:conditionalFormatting>
        <x14:conditionalFormatting xmlns:xm="http://schemas.microsoft.com/office/excel/2006/main">
          <x14:cfRule type="dataBar" id="{8BD0F815-528F-4C3D-B38C-D3D9E13AD9C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AI18:AI19</xm:sqref>
        </x14:conditionalFormatting>
        <x14:conditionalFormatting xmlns:xm="http://schemas.microsoft.com/office/excel/2006/main">
          <x14:cfRule type="dataBar" id="{C8158596-9E38-4B42-BD3A-9AF88D9A8FC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AI21:AI22</xm:sqref>
        </x14:conditionalFormatting>
        <x14:conditionalFormatting xmlns:xm="http://schemas.microsoft.com/office/excel/2006/main">
          <x14:cfRule type="dataBar" id="{A3BB83CE-D127-4B81-94B4-9D0C9B20466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AI24:AI25</xm:sqref>
        </x14:conditionalFormatting>
        <x14:conditionalFormatting xmlns:xm="http://schemas.microsoft.com/office/excel/2006/main">
          <x14:cfRule type="dataBar" id="{12479D85-86CF-41B9-972C-F9951BC1EEF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AI24:AI25</xm:sqref>
        </x14:conditionalFormatting>
        <x14:conditionalFormatting xmlns:xm="http://schemas.microsoft.com/office/excel/2006/main">
          <x14:cfRule type="dataBar" id="{7A1A8F33-4BD1-4C07-8096-716493C844A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AK12:AK13</xm:sqref>
        </x14:conditionalFormatting>
        <x14:conditionalFormatting xmlns:xm="http://schemas.microsoft.com/office/excel/2006/main">
          <x14:cfRule type="dataBar" id="{E6E4D53C-D57E-4BFD-9D67-D5D1847E518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AK15:AK16</xm:sqref>
        </x14:conditionalFormatting>
        <x14:conditionalFormatting xmlns:xm="http://schemas.microsoft.com/office/excel/2006/main">
          <x14:cfRule type="dataBar" id="{18CB7D3D-3377-4E53-B738-41627E683F4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AK18:AK19</xm:sqref>
        </x14:conditionalFormatting>
        <x14:conditionalFormatting xmlns:xm="http://schemas.microsoft.com/office/excel/2006/main">
          <x14:cfRule type="dataBar" id="{4EB7677B-1F24-45C1-8E66-5C3FD75947D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AK21:AK22</xm:sqref>
        </x14:conditionalFormatting>
        <x14:conditionalFormatting xmlns:xm="http://schemas.microsoft.com/office/excel/2006/main">
          <x14:cfRule type="dataBar" id="{F10E23BF-CA9F-4560-9294-057B0085779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AK24:AK25</xm:sqref>
        </x14:conditionalFormatting>
        <x14:conditionalFormatting xmlns:xm="http://schemas.microsoft.com/office/excel/2006/main">
          <x14:cfRule type="dataBar" id="{72CBEEB2-8BF6-4233-8160-4C229C03C13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AK24:AK25</xm:sqref>
        </x14:conditionalFormatting>
        <x14:conditionalFormatting xmlns:xm="http://schemas.microsoft.com/office/excel/2006/main">
          <x14:cfRule type="dataBar" id="{60CD0612-CD00-4D75-9F20-D6C93FBBA5D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AM12:AM13</xm:sqref>
        </x14:conditionalFormatting>
        <x14:conditionalFormatting xmlns:xm="http://schemas.microsoft.com/office/excel/2006/main">
          <x14:cfRule type="dataBar" id="{AC8336CD-D13D-48DC-AFF3-96225336D08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AM15:AM16</xm:sqref>
        </x14:conditionalFormatting>
        <x14:conditionalFormatting xmlns:xm="http://schemas.microsoft.com/office/excel/2006/main">
          <x14:cfRule type="dataBar" id="{DCCD0C47-0B05-4C2D-BAB8-7D546D1199D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AM18:AM19</xm:sqref>
        </x14:conditionalFormatting>
        <x14:conditionalFormatting xmlns:xm="http://schemas.microsoft.com/office/excel/2006/main">
          <x14:cfRule type="dataBar" id="{F6CA4B1D-61D8-4DA4-B100-FC6C5F86EF6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AM21:AM22</xm:sqref>
        </x14:conditionalFormatting>
        <x14:conditionalFormatting xmlns:xm="http://schemas.microsoft.com/office/excel/2006/main">
          <x14:cfRule type="dataBar" id="{19137ECE-DF59-427B-80C8-07C9E089564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AM24:AM25</xm:sqref>
        </x14:conditionalFormatting>
        <x14:conditionalFormatting xmlns:xm="http://schemas.microsoft.com/office/excel/2006/main">
          <x14:cfRule type="dataBar" id="{D3DC5354-FF88-496C-8146-E01D28885E2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AM24:AM25</xm:sqref>
        </x14:conditionalFormatting>
        <x14:conditionalFormatting xmlns:xm="http://schemas.microsoft.com/office/excel/2006/main">
          <x14:cfRule type="dataBar" id="{86C068CC-92B8-46AA-B9B3-9111D8BF94C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AQ12:AQ13</xm:sqref>
        </x14:conditionalFormatting>
        <x14:conditionalFormatting xmlns:xm="http://schemas.microsoft.com/office/excel/2006/main">
          <x14:cfRule type="dataBar" id="{D7616867-EB6B-4B66-8931-AC68DB299E3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AQ15:AQ16</xm:sqref>
        </x14:conditionalFormatting>
        <x14:conditionalFormatting xmlns:xm="http://schemas.microsoft.com/office/excel/2006/main">
          <x14:cfRule type="dataBar" id="{0F2063A8-6150-4DBC-920C-C59F7EB605A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AQ18:AQ19</xm:sqref>
        </x14:conditionalFormatting>
        <x14:conditionalFormatting xmlns:xm="http://schemas.microsoft.com/office/excel/2006/main">
          <x14:cfRule type="dataBar" id="{86B764D2-AC75-4D4F-97A9-2975E4479B5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AQ21:AQ22</xm:sqref>
        </x14:conditionalFormatting>
        <x14:conditionalFormatting xmlns:xm="http://schemas.microsoft.com/office/excel/2006/main">
          <x14:cfRule type="dataBar" id="{1FF5460D-41D7-4B5B-B1B7-DD942C08F8B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AQ24:AQ25</xm:sqref>
        </x14:conditionalFormatting>
        <x14:conditionalFormatting xmlns:xm="http://schemas.microsoft.com/office/excel/2006/main">
          <x14:cfRule type="dataBar" id="{BBD8FD00-3ACF-4B0D-961B-6EC40DFE483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AQ24:AQ25</xm:sqref>
        </x14:conditionalFormatting>
        <x14:conditionalFormatting xmlns:xm="http://schemas.microsoft.com/office/excel/2006/main">
          <x14:cfRule type="dataBar" id="{26551F82-036E-4653-B7A6-D30D5FFCD4A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AU12:AU13</xm:sqref>
        </x14:conditionalFormatting>
        <x14:conditionalFormatting xmlns:xm="http://schemas.microsoft.com/office/excel/2006/main">
          <x14:cfRule type="dataBar" id="{B4A7A488-A117-4FDB-BCEF-E8D251615F1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AU15:AU16</xm:sqref>
        </x14:conditionalFormatting>
        <x14:conditionalFormatting xmlns:xm="http://schemas.microsoft.com/office/excel/2006/main">
          <x14:cfRule type="dataBar" id="{98F255C4-1737-4532-8880-A7315F455D9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AU18:AU19</xm:sqref>
        </x14:conditionalFormatting>
        <x14:conditionalFormatting xmlns:xm="http://schemas.microsoft.com/office/excel/2006/main">
          <x14:cfRule type="dataBar" id="{F2762318-D577-4000-BDC7-85C9A8AD712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AU21:AU22</xm:sqref>
        </x14:conditionalFormatting>
        <x14:conditionalFormatting xmlns:xm="http://schemas.microsoft.com/office/excel/2006/main">
          <x14:cfRule type="dataBar" id="{B8ECAE7D-9FB3-40C0-9221-BB85AFD8025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AU24:AU25</xm:sqref>
        </x14:conditionalFormatting>
        <x14:conditionalFormatting xmlns:xm="http://schemas.microsoft.com/office/excel/2006/main">
          <x14:cfRule type="dataBar" id="{BB6DB3E7-3881-476C-8155-56A71E6F49B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AU24:AU25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77A7F-CF80-4EB5-9785-7CA1DA04247B}">
  <sheetPr>
    <tabColor rgb="FFFFFF00"/>
  </sheetPr>
  <dimension ref="A1:BH38"/>
  <sheetViews>
    <sheetView showGridLines="0" zoomScale="70" zoomScaleNormal="70" workbookViewId="0">
      <selection activeCell="A10" sqref="A10:A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3</v>
      </c>
      <c r="F2" s="122" t="s">
        <v>70</v>
      </c>
      <c r="G2" s="122"/>
      <c r="H2" s="22">
        <v>300353</v>
      </c>
      <c r="I2" s="21"/>
      <c r="J2" s="21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'[2]PANEL DE CONTROL DISTRITAL'!A9</f>
        <v>1</v>
      </c>
      <c r="B10" s="121" t="str">
        <f>'[2]PANEL DE CONTROL DISTRITAL'!B9</f>
        <v>ENTREVISTA</v>
      </c>
      <c r="C10" s="116" t="str">
        <f>'[2]PANEL DE CONTROL DISTRITAL'!C9</f>
        <v xml:space="preserve"> Auxiliar de Atención Ciudadana</v>
      </c>
      <c r="D10" s="117" t="str">
        <f>'[2]PANEL DE CONTROL DISTRITAL'!D9</f>
        <v>Efectividad de la entrevista =</v>
      </c>
      <c r="E10" s="116" t="str">
        <f>'[2]PANEL DE CONTROL DISTRITAL'!E9</f>
        <v>(Número de trámites aplicados / (Número de fichas requisitadas - Notificaciones de improcedencia de trámite)) x 100</v>
      </c>
      <c r="F10" s="118" t="str">
        <f>'[2]PANEL DE CONTROL DISTRITAL'!F9</f>
        <v>Semanal (remesa)</v>
      </c>
      <c r="G10" s="119">
        <f>'[2]PANEL DE CONTROL DISTRITAL'!G9</f>
        <v>0.9</v>
      </c>
      <c r="H10" s="27" t="str">
        <f>'[2]PANEL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147</v>
      </c>
      <c r="AR10" s="25">
        <v>166</v>
      </c>
      <c r="AS10" s="25">
        <v>68</v>
      </c>
      <c r="AT10" s="25">
        <v>264</v>
      </c>
      <c r="AU10" s="25">
        <v>125</v>
      </c>
      <c r="AV10" s="109">
        <f>IFERROR(SUM(I10:AU10)/SUM(I11:AU11),0)</f>
        <v>1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'[2]PANEL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147</v>
      </c>
      <c r="AR11" s="45">
        <v>166</v>
      </c>
      <c r="AS11" s="45">
        <v>68</v>
      </c>
      <c r="AT11" s="45">
        <v>264</v>
      </c>
      <c r="AU11" s="45">
        <v>125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'[2]PANEL DE CONTROL DISTRITAL'!A12</f>
        <v>2</v>
      </c>
      <c r="B13" s="121" t="str">
        <f>'[2]PANEL DE CONTROL DISTRITAL'!B12</f>
        <v>TRÁMITE</v>
      </c>
      <c r="C13" s="116" t="str">
        <f>'[2]PANEL DE CONTROL DISTRITAL'!C12</f>
        <v>Operador de Equipo Tecnológico</v>
      </c>
      <c r="D13" s="117" t="str">
        <f>'[2]PANEL DE CONTROL DISTRITAL'!D12</f>
        <v>Trámites exitosos efectivos=</v>
      </c>
      <c r="E13" s="116" t="str">
        <f>'[2]PANEL DE CONTROL DISTRITAL'!E12</f>
        <v>(Número de trámites exitosos / Número de trámites aplicados) x 100</v>
      </c>
      <c r="F13" s="118" t="str">
        <f>'[2]PANEL DE CONTROL DISTRITAL'!F12</f>
        <v>Semanal (remesa)</v>
      </c>
      <c r="G13" s="119">
        <f>'[2]PANEL DE CONTROL DISTRITAL'!G12</f>
        <v>0.9</v>
      </c>
      <c r="H13" s="27" t="str">
        <f>'[2]PANEL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147</v>
      </c>
      <c r="AR13" s="25">
        <v>161</v>
      </c>
      <c r="AS13" s="25">
        <v>68</v>
      </c>
      <c r="AT13" s="25">
        <v>261</v>
      </c>
      <c r="AU13" s="25">
        <v>124</v>
      </c>
      <c r="AV13" s="109">
        <f>IFERROR(SUM(I13:AU13)/SUM(I14:AU14),0)</f>
        <v>0.98831168831168836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'[2]PANEL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147</v>
      </c>
      <c r="AR14" s="45">
        <v>166</v>
      </c>
      <c r="AS14" s="45">
        <v>68</v>
      </c>
      <c r="AT14" s="45">
        <v>264</v>
      </c>
      <c r="AU14" s="45">
        <v>125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'[2]PANEL DE CONTROL DISTRITAL'!A15</f>
        <v>3</v>
      </c>
      <c r="B16" s="121" t="str">
        <f>'[2]PANEL DE CONTROL DISTRITAL'!B15</f>
        <v>TRANSFERENCIA</v>
      </c>
      <c r="C16" s="116" t="str">
        <f>'[2]PANEL DE CONTROL DISTRITAL'!C15</f>
        <v>Responsable de Módulo</v>
      </c>
      <c r="D16" s="117" t="str">
        <f>'[2]PANEL DE CONTROL DISTRITAL'!D15</f>
        <v xml:space="preserve">Transacciones exitosas = </v>
      </c>
      <c r="E16" s="116" t="str">
        <f>'[2]PANEL DE CONTROL DISTRITAL'!E15</f>
        <v>(Número de Archivos de Transacción aceptados /Total de Archivos de Transacción procesados) x100</v>
      </c>
      <c r="F16" s="118" t="str">
        <f>'[2]PANEL DE CONTROL DISTRITAL'!F15</f>
        <v>Semanal (remesa)</v>
      </c>
      <c r="G16" s="119">
        <f>'[2]PANEL DE CONTROL DISTRITAL'!G15</f>
        <v>0.9</v>
      </c>
      <c r="H16" s="27" t="str">
        <f>'[2]PANEL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147</v>
      </c>
      <c r="AR16" s="25">
        <v>161</v>
      </c>
      <c r="AS16" s="25">
        <v>68</v>
      </c>
      <c r="AT16" s="25">
        <v>261</v>
      </c>
      <c r="AU16" s="25">
        <v>94</v>
      </c>
      <c r="AV16" s="109">
        <f>IFERROR(SUM(I16:AU16)/SUM(I17:AU17),0)</f>
        <v>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'[2]PANEL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147</v>
      </c>
      <c r="AR17" s="45">
        <v>161</v>
      </c>
      <c r="AS17" s="45">
        <v>68</v>
      </c>
      <c r="AT17" s="45">
        <v>261</v>
      </c>
      <c r="AU17" s="45">
        <v>94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'[2]PANEL DE CONTROL DISTRITAL'!A18</f>
        <v>4</v>
      </c>
      <c r="B19" s="121" t="str">
        <f>'[2]PANEL DE CONTROL DISTRITAL'!B18</f>
        <v>CONCILIACIÓN</v>
      </c>
      <c r="C19" s="116" t="str">
        <f>'[2]PANEL DE CONTROL DISTRITAL'!C18</f>
        <v>Responsable de Módulo</v>
      </c>
      <c r="D19" s="117" t="str">
        <f>'[2]PANEL DE CONTROL DISTRITAL'!D18</f>
        <v xml:space="preserve">Credenciales disponibles para entrega = </v>
      </c>
      <c r="E19" s="116" t="str">
        <f>'[2]PANEL DE CONTROL DISTRITAL'!E18</f>
        <v>((Credenciales recibidas - credenciales inconsistentes) / Credenciales recibidas) x 100</v>
      </c>
      <c r="F19" s="118" t="str">
        <f>'[2]PANEL DE CONTROL DISTRITAL'!F18</f>
        <v>Semanal (remesa)</v>
      </c>
      <c r="G19" s="119">
        <f>'[2]PANEL DE CONTROL DISTRITAL'!G18</f>
        <v>0.9</v>
      </c>
      <c r="H19" s="27" t="str">
        <f>'[2]PANEL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191</v>
      </c>
      <c r="AR19" s="25">
        <v>177</v>
      </c>
      <c r="AS19" s="25">
        <v>150</v>
      </c>
      <c r="AT19" s="25">
        <v>131</v>
      </c>
      <c r="AU19" s="25">
        <v>199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'[2]PANEL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191</v>
      </c>
      <c r="AR20" s="45">
        <v>177</v>
      </c>
      <c r="AS20" s="45">
        <v>150</v>
      </c>
      <c r="AT20" s="45">
        <v>131</v>
      </c>
      <c r="AU20" s="45">
        <v>199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'[2]PANEL DE CONTROL DISTRITAL'!A21</f>
        <v>5</v>
      </c>
      <c r="B22" s="121" t="str">
        <f>'[2]PANEL DE CONTROL DISTRITAL'!B21</f>
        <v>CONCILIACIÓN</v>
      </c>
      <c r="C22" s="116" t="str">
        <f>'[2]PANEL DE CONTROL DISTRITAL'!C21</f>
        <v>Responsable de Módulo</v>
      </c>
      <c r="D22" s="117" t="str">
        <f>'[2]PANEL DE CONTROL DISTRITAL'!D21</f>
        <v xml:space="preserve">Credenciales disponibles para entrega = </v>
      </c>
      <c r="E22" s="116" t="str">
        <f>'[2]PANEL DE CONTROL DISTRITAL'!E21</f>
        <v>(Credenciales en resguardo / Credenciales totales en SIIRFE disponibles para entrega) x 100</v>
      </c>
      <c r="F22" s="118" t="str">
        <f>'[2]PANEL DE CONTROL DISTRITAL'!F21</f>
        <v>Semanal (remesa)</v>
      </c>
      <c r="G22" s="119">
        <f>'[2]PANEL DE CONTROL DISTRITAL'!G21</f>
        <v>1</v>
      </c>
      <c r="H22" s="27" t="str">
        <f>'[2]PANEL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263</v>
      </c>
      <c r="AR22" s="25">
        <v>332</v>
      </c>
      <c r="AS22" s="25">
        <v>384</v>
      </c>
      <c r="AT22" s="25">
        <v>493</v>
      </c>
      <c r="AU22" s="25">
        <v>922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'[2]PANEL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263</v>
      </c>
      <c r="AR23" s="45">
        <v>332</v>
      </c>
      <c r="AS23" s="45">
        <v>384</v>
      </c>
      <c r="AT23" s="45">
        <v>493</v>
      </c>
      <c r="AU23" s="45">
        <v>922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'[2]PANEL DE CONTROL DISTRITAL'!A24</f>
        <v>6</v>
      </c>
      <c r="B25" s="121" t="str">
        <f>'[2]PANEL DE CONTROL DISTRITAL'!B24</f>
        <v>ENTREGA</v>
      </c>
      <c r="C25" s="116" t="str">
        <f>'[2]PANEL DE CONTROL DISTRITAL'!C24</f>
        <v>Operador de Equipo Tecnológico</v>
      </c>
      <c r="D25" s="117" t="str">
        <f>'[2]PANEL DE CONTROL DISTRITAL'!D24</f>
        <v xml:space="preserve">Efectividad de entrega de CPV en MAC = </v>
      </c>
      <c r="E25" s="116" t="str">
        <f>'[2]PANEL DE CONTROL DISTRITAL'!E24</f>
        <v>(Total de credenciales entregadas / Total de credenciales solicitadas) x 100</v>
      </c>
      <c r="F25" s="118" t="str">
        <f>'[2]PANEL DE CONTROL DISTRITAL'!F24</f>
        <v>Semanal (remesa)</v>
      </c>
      <c r="G25" s="119">
        <f>'[2]PANEL DE CONTROL DISTRITAL'!G24</f>
        <v>0.9</v>
      </c>
      <c r="H25" s="27" t="str">
        <f>'[2]PANEL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108</v>
      </c>
      <c r="AR25" s="25">
        <v>108</v>
      </c>
      <c r="AS25" s="25">
        <v>98</v>
      </c>
      <c r="AT25" s="25">
        <v>22</v>
      </c>
      <c r="AU25" s="25">
        <v>260</v>
      </c>
      <c r="AV25" s="109">
        <f>IFERROR(SUM(I25:AU25)/SUM(I26:AU26),0)</f>
        <v>1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'[2]PANEL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108</v>
      </c>
      <c r="AR26" s="45">
        <v>108</v>
      </c>
      <c r="AS26" s="45">
        <v>98</v>
      </c>
      <c r="AT26" s="45">
        <v>22</v>
      </c>
      <c r="AU26" s="45">
        <v>260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0" customHeight="1" thickTop="1" x14ac:dyDescent="0.25"/>
  </sheetData>
  <mergeCells count="71"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10:A11"/>
    <mergeCell ref="B10:B11"/>
    <mergeCell ref="C10:C11"/>
    <mergeCell ref="D10:D11"/>
    <mergeCell ref="E10:E11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AV25:AV26"/>
    <mergeCell ref="I29:L29"/>
    <mergeCell ref="B34:M34"/>
    <mergeCell ref="B35:G35"/>
    <mergeCell ref="H35:M35"/>
  </mergeCells>
  <conditionalFormatting sqref="I21:AP21">
    <cfRule type="colorScale" priority="19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424" priority="16" operator="greaterThan">
      <formula>95%</formula>
    </cfRule>
    <cfRule type="cellIs" dxfId="423" priority="17" operator="greaterThanOrEqual">
      <formula>90%</formula>
    </cfRule>
    <cfRule type="cellIs" dxfId="422" priority="18" operator="lessThan">
      <formula>89.99%</formula>
    </cfRule>
  </conditionalFormatting>
  <conditionalFormatting sqref="AV13">
    <cfRule type="cellIs" dxfId="421" priority="13" operator="greaterThan">
      <formula>95%</formula>
    </cfRule>
    <cfRule type="cellIs" dxfId="420" priority="14" operator="greaterThanOrEqual">
      <formula>90%</formula>
    </cfRule>
    <cfRule type="cellIs" dxfId="419" priority="15" operator="lessThan">
      <formula>89.99%</formula>
    </cfRule>
  </conditionalFormatting>
  <conditionalFormatting sqref="AV16">
    <cfRule type="cellIs" dxfId="418" priority="10" operator="greaterThan">
      <formula>95%</formula>
    </cfRule>
    <cfRule type="cellIs" dxfId="417" priority="11" operator="greaterThanOrEqual">
      <formula>90%</formula>
    </cfRule>
    <cfRule type="cellIs" dxfId="416" priority="12" operator="lessThan">
      <formula>89.99%</formula>
    </cfRule>
  </conditionalFormatting>
  <conditionalFormatting sqref="AV19">
    <cfRule type="cellIs" dxfId="415" priority="7" operator="greaterThan">
      <formula>95%</formula>
    </cfRule>
    <cfRule type="cellIs" dxfId="414" priority="8" operator="greaterThanOrEqual">
      <formula>90%</formula>
    </cfRule>
    <cfRule type="cellIs" dxfId="413" priority="9" operator="lessThan">
      <formula>89.99%</formula>
    </cfRule>
  </conditionalFormatting>
  <conditionalFormatting sqref="AV25">
    <cfRule type="cellIs" dxfId="412" priority="4" operator="greaterThan">
      <formula>95%</formula>
    </cfRule>
    <cfRule type="cellIs" dxfId="411" priority="5" operator="greaterThanOrEqual">
      <formula>90%</formula>
    </cfRule>
    <cfRule type="cellIs" dxfId="410" priority="6" operator="lessThan">
      <formula>89.99%</formula>
    </cfRule>
  </conditionalFormatting>
  <conditionalFormatting sqref="AV22">
    <cfRule type="cellIs" dxfId="409" priority="2" operator="greaterThanOrEqual">
      <formula>100%</formula>
    </cfRule>
    <cfRule type="cellIs" dxfId="408" priority="3" operator="lessThan">
      <formula>99.99%</formula>
    </cfRule>
  </conditionalFormatting>
  <conditionalFormatting sqref="AQ21:AU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dataValidations count="1">
    <dataValidation showDropDown="1" showInputMessage="1" showErrorMessage="1" sqref="C21 G19:G23 G10:G11 G16:G17 G13:G14 G25:G26" xr:uid="{F3B4873A-636A-4376-B5F5-9A0795FFA334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BH38"/>
  <sheetViews>
    <sheetView showGridLines="0" zoomScale="70" zoomScaleNormal="70" workbookViewId="0">
      <selection activeCell="A10" sqref="A10:A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4</v>
      </c>
      <c r="F2" s="122" t="s">
        <v>70</v>
      </c>
      <c r="G2" s="122"/>
      <c r="H2" s="22">
        <v>300451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61">
        <f>'[3]PANEL DE CONTROL DISTRITAL'!A9</f>
        <v>1</v>
      </c>
      <c r="B10" s="162" t="str">
        <f>'[3]PANEL DE CONTROL DISTRITAL'!B9</f>
        <v>ENTREVISTA</v>
      </c>
      <c r="C10" s="163" t="str">
        <f>'[3]PANEL DE CONTROL DISTRITAL'!C9</f>
        <v xml:space="preserve"> Auxiliar de Atención Ciudadana</v>
      </c>
      <c r="D10" s="164" t="str">
        <f>'[3]PANEL DE CONTROL DISTRITAL'!D9</f>
        <v>Efectividad de la entrevista =</v>
      </c>
      <c r="E10" s="163" t="str">
        <f>'[3]PANEL DE CONTROL DISTRITAL'!E9</f>
        <v>(Número de trámites aplicados / (Número de fichas requisitadas - Notificaciones de improcedencia de trámite)) x 100</v>
      </c>
      <c r="F10" s="165" t="str">
        <f>'[3]PANEL DE CONTROL DISTRITAL'!F9</f>
        <v>Semanal (remesa)</v>
      </c>
      <c r="G10" s="166">
        <f>'[3]PANEL DE CONTROL DISTRITAL'!G9</f>
        <v>0.9</v>
      </c>
      <c r="H10" s="167" t="str">
        <f>'[3]PANEL DE CONTROL DISTRITAL'!H9</f>
        <v>Número de trámites aplicados</v>
      </c>
      <c r="I10" s="168">
        <v>0</v>
      </c>
      <c r="J10" s="168">
        <v>0</v>
      </c>
      <c r="K10" s="168">
        <v>0</v>
      </c>
      <c r="L10" s="168">
        <v>0</v>
      </c>
      <c r="M10" s="168">
        <v>0</v>
      </c>
      <c r="N10" s="168">
        <v>0</v>
      </c>
      <c r="O10" s="168">
        <v>0</v>
      </c>
      <c r="P10" s="168">
        <v>0</v>
      </c>
      <c r="Q10" s="168">
        <v>0</v>
      </c>
      <c r="R10" s="168">
        <v>0</v>
      </c>
      <c r="S10" s="168">
        <v>0</v>
      </c>
      <c r="T10" s="168">
        <v>0</v>
      </c>
      <c r="U10" s="168">
        <v>0</v>
      </c>
      <c r="V10" s="168">
        <v>0</v>
      </c>
      <c r="W10" s="168">
        <v>0</v>
      </c>
      <c r="X10" s="168">
        <v>0</v>
      </c>
      <c r="Y10" s="168">
        <v>0</v>
      </c>
      <c r="Z10" s="168">
        <v>0</v>
      </c>
      <c r="AA10" s="168">
        <v>0</v>
      </c>
      <c r="AB10" s="168">
        <v>0</v>
      </c>
      <c r="AC10" s="168">
        <v>0</v>
      </c>
      <c r="AD10" s="168">
        <v>0</v>
      </c>
      <c r="AE10" s="168">
        <v>0</v>
      </c>
      <c r="AF10" s="168">
        <v>0</v>
      </c>
      <c r="AG10" s="168">
        <v>0</v>
      </c>
      <c r="AH10" s="168">
        <v>0</v>
      </c>
      <c r="AI10" s="168">
        <v>0</v>
      </c>
      <c r="AJ10" s="168">
        <v>0</v>
      </c>
      <c r="AK10" s="168">
        <v>0</v>
      </c>
      <c r="AL10" s="168">
        <v>0</v>
      </c>
      <c r="AM10" s="168">
        <v>0</v>
      </c>
      <c r="AN10" s="168">
        <v>0</v>
      </c>
      <c r="AO10" s="168">
        <v>0</v>
      </c>
      <c r="AP10" s="168">
        <v>0</v>
      </c>
      <c r="AQ10" s="168">
        <v>412</v>
      </c>
      <c r="AR10" s="168">
        <v>401</v>
      </c>
      <c r="AS10" s="168">
        <v>459</v>
      </c>
      <c r="AT10" s="168">
        <v>672</v>
      </c>
      <c r="AU10" s="168">
        <v>263</v>
      </c>
      <c r="AV10" s="169">
        <f>IFERROR(SUM(I10:AU10)/SUM(I11:AU11),0)</f>
        <v>1</v>
      </c>
    </row>
    <row r="11" spans="1:60" s="2" customFormat="1" ht="50.1" customHeight="1" thickTop="1" thickBot="1" x14ac:dyDescent="0.3">
      <c r="A11" s="161"/>
      <c r="B11" s="162"/>
      <c r="C11" s="163"/>
      <c r="D11" s="164"/>
      <c r="E11" s="163"/>
      <c r="F11" s="165"/>
      <c r="G11" s="166"/>
      <c r="H11" s="167" t="str">
        <f>'[3]PANEL DE CONTROL DISTRITAL'!H10</f>
        <v>Número de fichas requisitadas - Notificaciones de improcedencia de trámite</v>
      </c>
      <c r="I11" s="170">
        <v>0</v>
      </c>
      <c r="J11" s="170">
        <v>0</v>
      </c>
      <c r="K11" s="170">
        <v>0</v>
      </c>
      <c r="L11" s="170">
        <v>0</v>
      </c>
      <c r="M11" s="170">
        <v>0</v>
      </c>
      <c r="N11" s="170">
        <v>0</v>
      </c>
      <c r="O11" s="170">
        <v>0</v>
      </c>
      <c r="P11" s="170">
        <v>0</v>
      </c>
      <c r="Q11" s="170">
        <v>0</v>
      </c>
      <c r="R11" s="170">
        <v>0</v>
      </c>
      <c r="S11" s="170">
        <v>0</v>
      </c>
      <c r="T11" s="170">
        <v>0</v>
      </c>
      <c r="U11" s="170">
        <v>0</v>
      </c>
      <c r="V11" s="170">
        <v>0</v>
      </c>
      <c r="W11" s="170">
        <v>0</v>
      </c>
      <c r="X11" s="170">
        <v>0</v>
      </c>
      <c r="Y11" s="170">
        <v>0</v>
      </c>
      <c r="Z11" s="170">
        <v>0</v>
      </c>
      <c r="AA11" s="170">
        <v>0</v>
      </c>
      <c r="AB11" s="170">
        <v>0</v>
      </c>
      <c r="AC11" s="170">
        <v>0</v>
      </c>
      <c r="AD11" s="170">
        <v>0</v>
      </c>
      <c r="AE11" s="170">
        <v>0</v>
      </c>
      <c r="AF11" s="170">
        <v>0</v>
      </c>
      <c r="AG11" s="170">
        <v>0</v>
      </c>
      <c r="AH11" s="170">
        <v>0</v>
      </c>
      <c r="AI11" s="170">
        <v>0</v>
      </c>
      <c r="AJ11" s="170">
        <v>0</v>
      </c>
      <c r="AK11" s="170">
        <v>0</v>
      </c>
      <c r="AL11" s="170">
        <v>0</v>
      </c>
      <c r="AM11" s="170">
        <v>0</v>
      </c>
      <c r="AN11" s="170">
        <v>0</v>
      </c>
      <c r="AO11" s="170">
        <v>0</v>
      </c>
      <c r="AP11" s="170">
        <v>0</v>
      </c>
      <c r="AQ11" s="170">
        <v>412</v>
      </c>
      <c r="AR11" s="170">
        <v>401</v>
      </c>
      <c r="AS11" s="170">
        <v>459</v>
      </c>
      <c r="AT11" s="170">
        <v>672</v>
      </c>
      <c r="AU11" s="170">
        <v>263</v>
      </c>
      <c r="AV11" s="169"/>
    </row>
    <row r="12" spans="1:60" s="47" customFormat="1" ht="8.1" customHeight="1" thickTop="1" thickBot="1" x14ac:dyDescent="0.3">
      <c r="A12" s="161"/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61">
        <f>'[3]PANEL DE CONTROL DISTRITAL'!A12</f>
        <v>2</v>
      </c>
      <c r="B13" s="162" t="str">
        <f>'[3]PANEL DE CONTROL DISTRITAL'!B12</f>
        <v>TRÁMITE</v>
      </c>
      <c r="C13" s="163" t="str">
        <f>'[3]PANEL DE CONTROL DISTRITAL'!C12</f>
        <v>Operador de Equipo Tecnológico</v>
      </c>
      <c r="D13" s="164" t="str">
        <f>'[3]PANEL DE CONTROL DISTRITAL'!D12</f>
        <v>Trámites exitosos efectivos=</v>
      </c>
      <c r="E13" s="163" t="str">
        <f>'[3]PANEL DE CONTROL DISTRITAL'!E12</f>
        <v>(Número de trámites exitosos / Número de trámites aplicados) x 100</v>
      </c>
      <c r="F13" s="165" t="str">
        <f>'[3]PANEL DE CONTROL DISTRITAL'!F12</f>
        <v>Semanal (remesa)</v>
      </c>
      <c r="G13" s="166">
        <f>'[3]PANEL DE CONTROL DISTRITAL'!G12</f>
        <v>0.9</v>
      </c>
      <c r="H13" s="167" t="str">
        <f>'[3]PANEL DE CONTROL DISTRITAL'!H12</f>
        <v>Número de trámites exitosos</v>
      </c>
      <c r="I13" s="168">
        <v>0</v>
      </c>
      <c r="J13" s="168">
        <v>0</v>
      </c>
      <c r="K13" s="168">
        <v>0</v>
      </c>
      <c r="L13" s="168">
        <v>0</v>
      </c>
      <c r="M13" s="168">
        <v>0</v>
      </c>
      <c r="N13" s="168">
        <v>0</v>
      </c>
      <c r="O13" s="168">
        <v>0</v>
      </c>
      <c r="P13" s="168">
        <v>0</v>
      </c>
      <c r="Q13" s="168">
        <v>0</v>
      </c>
      <c r="R13" s="168">
        <v>0</v>
      </c>
      <c r="S13" s="168">
        <v>0</v>
      </c>
      <c r="T13" s="168">
        <v>0</v>
      </c>
      <c r="U13" s="168">
        <v>0</v>
      </c>
      <c r="V13" s="168">
        <v>0</v>
      </c>
      <c r="W13" s="168">
        <v>0</v>
      </c>
      <c r="X13" s="168">
        <v>0</v>
      </c>
      <c r="Y13" s="168">
        <v>0</v>
      </c>
      <c r="Z13" s="168">
        <v>0</v>
      </c>
      <c r="AA13" s="168">
        <v>0</v>
      </c>
      <c r="AB13" s="168">
        <v>0</v>
      </c>
      <c r="AC13" s="168">
        <v>0</v>
      </c>
      <c r="AD13" s="168">
        <v>0</v>
      </c>
      <c r="AE13" s="168">
        <v>0</v>
      </c>
      <c r="AF13" s="168">
        <v>0</v>
      </c>
      <c r="AG13" s="168">
        <v>0</v>
      </c>
      <c r="AH13" s="168">
        <v>0</v>
      </c>
      <c r="AI13" s="168">
        <v>0</v>
      </c>
      <c r="AJ13" s="168">
        <v>0</v>
      </c>
      <c r="AK13" s="168">
        <v>0</v>
      </c>
      <c r="AL13" s="168">
        <v>0</v>
      </c>
      <c r="AM13" s="168">
        <v>0</v>
      </c>
      <c r="AN13" s="168">
        <v>0</v>
      </c>
      <c r="AO13" s="168">
        <v>0</v>
      </c>
      <c r="AP13" s="168">
        <v>0</v>
      </c>
      <c r="AQ13" s="168">
        <v>412</v>
      </c>
      <c r="AR13" s="168">
        <v>401</v>
      </c>
      <c r="AS13" s="168">
        <v>450</v>
      </c>
      <c r="AT13" s="168">
        <v>672</v>
      </c>
      <c r="AU13" s="168">
        <v>263</v>
      </c>
      <c r="AV13" s="169">
        <f>IFERROR(SUM(I13:AU13)/SUM(I14:AU14),0)</f>
        <v>1</v>
      </c>
    </row>
    <row r="14" spans="1:60" s="3" customFormat="1" ht="50.1" customHeight="1" thickTop="1" thickBot="1" x14ac:dyDescent="0.3">
      <c r="A14" s="161"/>
      <c r="B14" s="162"/>
      <c r="C14" s="163"/>
      <c r="D14" s="164"/>
      <c r="E14" s="163"/>
      <c r="F14" s="165"/>
      <c r="G14" s="166"/>
      <c r="H14" s="167" t="str">
        <f>'[3]PANEL DE CONTROL DISTRITAL'!H13</f>
        <v>Número de trámites aplicados</v>
      </c>
      <c r="I14" s="170">
        <v>0</v>
      </c>
      <c r="J14" s="170">
        <v>0</v>
      </c>
      <c r="K14" s="170">
        <v>0</v>
      </c>
      <c r="L14" s="170">
        <v>0</v>
      </c>
      <c r="M14" s="170">
        <v>0</v>
      </c>
      <c r="N14" s="170">
        <v>0</v>
      </c>
      <c r="O14" s="170">
        <v>0</v>
      </c>
      <c r="P14" s="170">
        <v>0</v>
      </c>
      <c r="Q14" s="170">
        <v>0</v>
      </c>
      <c r="R14" s="170">
        <v>0</v>
      </c>
      <c r="S14" s="170">
        <v>0</v>
      </c>
      <c r="T14" s="170">
        <v>0</v>
      </c>
      <c r="U14" s="170">
        <v>0</v>
      </c>
      <c r="V14" s="170">
        <v>0</v>
      </c>
      <c r="W14" s="170">
        <v>0</v>
      </c>
      <c r="X14" s="170">
        <v>0</v>
      </c>
      <c r="Y14" s="170">
        <v>0</v>
      </c>
      <c r="Z14" s="170">
        <v>0</v>
      </c>
      <c r="AA14" s="170">
        <v>0</v>
      </c>
      <c r="AB14" s="170">
        <v>0</v>
      </c>
      <c r="AC14" s="170">
        <v>0</v>
      </c>
      <c r="AD14" s="170">
        <v>0</v>
      </c>
      <c r="AE14" s="170">
        <v>0</v>
      </c>
      <c r="AF14" s="170">
        <v>0</v>
      </c>
      <c r="AG14" s="170">
        <v>0</v>
      </c>
      <c r="AH14" s="170">
        <v>0</v>
      </c>
      <c r="AI14" s="170">
        <v>0</v>
      </c>
      <c r="AJ14" s="170">
        <v>0</v>
      </c>
      <c r="AK14" s="170">
        <v>0</v>
      </c>
      <c r="AL14" s="170">
        <v>0</v>
      </c>
      <c r="AM14" s="170">
        <v>0</v>
      </c>
      <c r="AN14" s="170">
        <v>0</v>
      </c>
      <c r="AO14" s="170">
        <v>0</v>
      </c>
      <c r="AP14" s="170">
        <v>0</v>
      </c>
      <c r="AQ14" s="170">
        <v>412</v>
      </c>
      <c r="AR14" s="170">
        <v>401</v>
      </c>
      <c r="AS14" s="170">
        <v>450</v>
      </c>
      <c r="AT14" s="170">
        <v>672</v>
      </c>
      <c r="AU14" s="170">
        <v>263</v>
      </c>
      <c r="AV14" s="169"/>
    </row>
    <row r="15" spans="1:60" s="47" customFormat="1" ht="8.1" customHeight="1" thickTop="1" thickBot="1" x14ac:dyDescent="0.3">
      <c r="A15" s="161"/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61">
        <f>'[3]PANEL DE CONTROL DISTRITAL'!A15</f>
        <v>3</v>
      </c>
      <c r="B16" s="162" t="str">
        <f>'[3]PANEL DE CONTROL DISTRITAL'!B15</f>
        <v>TRANSFERENCIA</v>
      </c>
      <c r="C16" s="163" t="str">
        <f>'[3]PANEL DE CONTROL DISTRITAL'!C15</f>
        <v>Responsable de Módulo</v>
      </c>
      <c r="D16" s="164" t="str">
        <f>'[3]PANEL DE CONTROL DISTRITAL'!D15</f>
        <v xml:space="preserve">Transacciones exitosas = </v>
      </c>
      <c r="E16" s="163" t="str">
        <f>'[3]PANEL DE CONTROL DISTRITAL'!E15</f>
        <v>(Número de Archivos de Transacción aceptados /Total de Archivos de Transacción procesados) x100</v>
      </c>
      <c r="F16" s="165" t="str">
        <f>'[3]PANEL DE CONTROL DISTRITAL'!F15</f>
        <v>Semanal (remesa)</v>
      </c>
      <c r="G16" s="166">
        <f>'[3]PANEL DE CONTROL DISTRITAL'!G15</f>
        <v>0.9</v>
      </c>
      <c r="H16" s="167" t="str">
        <f>'[3]PANEL DE CONTROL DISTRITAL'!H15</f>
        <v>Número de Archivos de Transacción aceptados</v>
      </c>
      <c r="I16" s="168">
        <v>0</v>
      </c>
      <c r="J16" s="168">
        <v>0</v>
      </c>
      <c r="K16" s="168">
        <v>0</v>
      </c>
      <c r="L16" s="168">
        <v>0</v>
      </c>
      <c r="M16" s="168">
        <v>0</v>
      </c>
      <c r="N16" s="168">
        <v>0</v>
      </c>
      <c r="O16" s="168">
        <v>0</v>
      </c>
      <c r="P16" s="168">
        <v>0</v>
      </c>
      <c r="Q16" s="168">
        <v>0</v>
      </c>
      <c r="R16" s="168">
        <v>0</v>
      </c>
      <c r="S16" s="168">
        <v>0</v>
      </c>
      <c r="T16" s="168">
        <v>0</v>
      </c>
      <c r="U16" s="168">
        <v>0</v>
      </c>
      <c r="V16" s="168">
        <v>0</v>
      </c>
      <c r="W16" s="168">
        <v>0</v>
      </c>
      <c r="X16" s="168">
        <v>0</v>
      </c>
      <c r="Y16" s="168">
        <v>0</v>
      </c>
      <c r="Z16" s="168">
        <v>0</v>
      </c>
      <c r="AA16" s="168">
        <v>0</v>
      </c>
      <c r="AB16" s="168">
        <v>0</v>
      </c>
      <c r="AC16" s="168">
        <v>0</v>
      </c>
      <c r="AD16" s="168">
        <v>0</v>
      </c>
      <c r="AE16" s="168">
        <v>0</v>
      </c>
      <c r="AF16" s="168">
        <v>0</v>
      </c>
      <c r="AG16" s="168">
        <v>0</v>
      </c>
      <c r="AH16" s="168">
        <v>0</v>
      </c>
      <c r="AI16" s="168">
        <v>0</v>
      </c>
      <c r="AJ16" s="168">
        <v>0</v>
      </c>
      <c r="AK16" s="168">
        <v>0</v>
      </c>
      <c r="AL16" s="168">
        <v>0</v>
      </c>
      <c r="AM16" s="168">
        <v>0</v>
      </c>
      <c r="AN16" s="168">
        <v>0</v>
      </c>
      <c r="AO16" s="168">
        <v>0</v>
      </c>
      <c r="AP16" s="168">
        <v>0</v>
      </c>
      <c r="AQ16" s="168">
        <v>412</v>
      </c>
      <c r="AR16" s="168">
        <v>401</v>
      </c>
      <c r="AS16" s="168">
        <v>450</v>
      </c>
      <c r="AT16" s="168">
        <v>672</v>
      </c>
      <c r="AU16" s="168">
        <v>263</v>
      </c>
      <c r="AV16" s="169">
        <f>IFERROR(SUM(I16:AU16)/SUM(I17:AU17),0)</f>
        <v>1</v>
      </c>
    </row>
    <row r="17" spans="1:60" s="3" customFormat="1" ht="50.1" customHeight="1" thickTop="1" thickBot="1" x14ac:dyDescent="0.3">
      <c r="A17" s="161"/>
      <c r="B17" s="162"/>
      <c r="C17" s="163"/>
      <c r="D17" s="164"/>
      <c r="E17" s="163"/>
      <c r="F17" s="165"/>
      <c r="G17" s="166"/>
      <c r="H17" s="167" t="str">
        <f>'[3]PANEL DE CONTROL DISTRITAL'!H16</f>
        <v>Total de Archivos de Transacción procesados</v>
      </c>
      <c r="I17" s="170">
        <v>0</v>
      </c>
      <c r="J17" s="170">
        <v>0</v>
      </c>
      <c r="K17" s="170">
        <v>0</v>
      </c>
      <c r="L17" s="170">
        <v>0</v>
      </c>
      <c r="M17" s="170">
        <v>0</v>
      </c>
      <c r="N17" s="170">
        <v>0</v>
      </c>
      <c r="O17" s="170">
        <v>0</v>
      </c>
      <c r="P17" s="170">
        <v>0</v>
      </c>
      <c r="Q17" s="170">
        <v>0</v>
      </c>
      <c r="R17" s="170">
        <v>0</v>
      </c>
      <c r="S17" s="170">
        <v>0</v>
      </c>
      <c r="T17" s="170">
        <v>0</v>
      </c>
      <c r="U17" s="170">
        <v>0</v>
      </c>
      <c r="V17" s="170">
        <v>0</v>
      </c>
      <c r="W17" s="170">
        <v>0</v>
      </c>
      <c r="X17" s="170">
        <v>0</v>
      </c>
      <c r="Y17" s="170">
        <v>0</v>
      </c>
      <c r="Z17" s="170">
        <v>0</v>
      </c>
      <c r="AA17" s="170">
        <v>0</v>
      </c>
      <c r="AB17" s="170">
        <v>0</v>
      </c>
      <c r="AC17" s="170">
        <v>0</v>
      </c>
      <c r="AD17" s="170">
        <v>0</v>
      </c>
      <c r="AE17" s="170">
        <v>0</v>
      </c>
      <c r="AF17" s="170">
        <v>0</v>
      </c>
      <c r="AG17" s="170">
        <v>0</v>
      </c>
      <c r="AH17" s="170">
        <v>0</v>
      </c>
      <c r="AI17" s="170">
        <v>0</v>
      </c>
      <c r="AJ17" s="170">
        <v>0</v>
      </c>
      <c r="AK17" s="170">
        <v>0</v>
      </c>
      <c r="AL17" s="170">
        <v>0</v>
      </c>
      <c r="AM17" s="170">
        <v>0</v>
      </c>
      <c r="AN17" s="170">
        <v>0</v>
      </c>
      <c r="AO17" s="170">
        <v>0</v>
      </c>
      <c r="AP17" s="170">
        <v>0</v>
      </c>
      <c r="AQ17" s="170">
        <v>412</v>
      </c>
      <c r="AR17" s="170">
        <v>401</v>
      </c>
      <c r="AS17" s="170">
        <v>450</v>
      </c>
      <c r="AT17" s="170">
        <v>672</v>
      </c>
      <c r="AU17" s="170">
        <v>263</v>
      </c>
      <c r="AV17" s="169"/>
    </row>
    <row r="18" spans="1:60" s="47" customFormat="1" ht="8.1" customHeight="1" thickTop="1" thickBot="1" x14ac:dyDescent="0.3">
      <c r="A18" s="161"/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  <c r="AT18" s="161"/>
      <c r="AU18" s="161"/>
      <c r="AV18" s="161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61">
        <f>'[3]PANEL DE CONTROL DISTRITAL'!A18</f>
        <v>4</v>
      </c>
      <c r="B19" s="162" t="str">
        <f>'[3]PANEL DE CONTROL DISTRITAL'!B18</f>
        <v>CONCILIACIÓN</v>
      </c>
      <c r="C19" s="163" t="str">
        <f>'[3]PANEL DE CONTROL DISTRITAL'!C18</f>
        <v>Responsable de Módulo</v>
      </c>
      <c r="D19" s="164" t="str">
        <f>'[3]PANEL DE CONTROL DISTRITAL'!D18</f>
        <v xml:space="preserve">Credenciales disponibles para entrega = </v>
      </c>
      <c r="E19" s="163" t="str">
        <f>'[3]PANEL DE CONTROL DISTRITAL'!E18</f>
        <v>((Credenciales recibidas - credenciales inconsistentes) / Credenciales recibidas) x 100</v>
      </c>
      <c r="F19" s="165" t="str">
        <f>'[3]PANEL DE CONTROL DISTRITAL'!F18</f>
        <v>Semanal (remesa)</v>
      </c>
      <c r="G19" s="166">
        <f>'[3]PANEL DE CONTROL DISTRITAL'!G18</f>
        <v>0.9</v>
      </c>
      <c r="H19" s="167" t="str">
        <f>'[3]PANEL DE CONTROL DISTRITAL'!H18</f>
        <v xml:space="preserve">Credenciales Recibidas - Credenciales inconsistentes </v>
      </c>
      <c r="I19" s="168">
        <v>0</v>
      </c>
      <c r="J19" s="168">
        <v>0</v>
      </c>
      <c r="K19" s="168">
        <v>0</v>
      </c>
      <c r="L19" s="168">
        <v>0</v>
      </c>
      <c r="M19" s="168">
        <v>0</v>
      </c>
      <c r="N19" s="168">
        <v>0</v>
      </c>
      <c r="O19" s="168">
        <v>0</v>
      </c>
      <c r="P19" s="168">
        <v>0</v>
      </c>
      <c r="Q19" s="168">
        <v>0</v>
      </c>
      <c r="R19" s="168">
        <v>0</v>
      </c>
      <c r="S19" s="168">
        <v>0</v>
      </c>
      <c r="T19" s="168">
        <v>0</v>
      </c>
      <c r="U19" s="168">
        <v>0</v>
      </c>
      <c r="V19" s="168">
        <v>0</v>
      </c>
      <c r="W19" s="168">
        <v>0</v>
      </c>
      <c r="X19" s="168">
        <v>0</v>
      </c>
      <c r="Y19" s="168">
        <v>0</v>
      </c>
      <c r="Z19" s="168">
        <v>0</v>
      </c>
      <c r="AA19" s="168">
        <v>0</v>
      </c>
      <c r="AB19" s="168">
        <v>0</v>
      </c>
      <c r="AC19" s="168">
        <v>0</v>
      </c>
      <c r="AD19" s="168">
        <v>0</v>
      </c>
      <c r="AE19" s="168">
        <v>0</v>
      </c>
      <c r="AF19" s="168">
        <v>0</v>
      </c>
      <c r="AG19" s="168">
        <v>0</v>
      </c>
      <c r="AH19" s="168">
        <v>0</v>
      </c>
      <c r="AI19" s="168">
        <v>0</v>
      </c>
      <c r="AJ19" s="168">
        <v>0</v>
      </c>
      <c r="AK19" s="168">
        <v>0</v>
      </c>
      <c r="AL19" s="168">
        <v>0</v>
      </c>
      <c r="AM19" s="168">
        <v>0</v>
      </c>
      <c r="AN19" s="168">
        <v>0</v>
      </c>
      <c r="AO19" s="168">
        <v>0</v>
      </c>
      <c r="AP19" s="168">
        <v>0</v>
      </c>
      <c r="AQ19" s="168">
        <v>1018</v>
      </c>
      <c r="AR19" s="168">
        <v>766</v>
      </c>
      <c r="AS19" s="168">
        <v>844</v>
      </c>
      <c r="AT19" s="168">
        <v>843</v>
      </c>
      <c r="AU19" s="168">
        <v>984</v>
      </c>
      <c r="AV19" s="169">
        <f>IFERROR(SUM(I19:AU19)/SUM(I20:AU20),0)</f>
        <v>1</v>
      </c>
    </row>
    <row r="20" spans="1:60" s="3" customFormat="1" ht="50.1" customHeight="1" thickTop="1" thickBot="1" x14ac:dyDescent="0.3">
      <c r="A20" s="161"/>
      <c r="B20" s="162"/>
      <c r="C20" s="163"/>
      <c r="D20" s="164"/>
      <c r="E20" s="163"/>
      <c r="F20" s="165"/>
      <c r="G20" s="166"/>
      <c r="H20" s="167" t="str">
        <f>'[3]PANEL DE CONTROL DISTRITAL'!H19</f>
        <v xml:space="preserve">Credenciales recibidas </v>
      </c>
      <c r="I20" s="170">
        <v>0</v>
      </c>
      <c r="J20" s="170">
        <v>0</v>
      </c>
      <c r="K20" s="170">
        <v>0</v>
      </c>
      <c r="L20" s="170">
        <v>0</v>
      </c>
      <c r="M20" s="170">
        <v>0</v>
      </c>
      <c r="N20" s="170">
        <v>0</v>
      </c>
      <c r="O20" s="170">
        <v>0</v>
      </c>
      <c r="P20" s="170">
        <v>0</v>
      </c>
      <c r="Q20" s="170">
        <v>0</v>
      </c>
      <c r="R20" s="170">
        <v>0</v>
      </c>
      <c r="S20" s="170">
        <v>0</v>
      </c>
      <c r="T20" s="170">
        <v>0</v>
      </c>
      <c r="U20" s="170">
        <v>0</v>
      </c>
      <c r="V20" s="170">
        <v>0</v>
      </c>
      <c r="W20" s="170">
        <v>0</v>
      </c>
      <c r="X20" s="170">
        <v>0</v>
      </c>
      <c r="Y20" s="170">
        <v>0</v>
      </c>
      <c r="Z20" s="170">
        <v>0</v>
      </c>
      <c r="AA20" s="170">
        <v>0</v>
      </c>
      <c r="AB20" s="170">
        <v>0</v>
      </c>
      <c r="AC20" s="170">
        <v>0</v>
      </c>
      <c r="AD20" s="170">
        <v>0</v>
      </c>
      <c r="AE20" s="170">
        <v>0</v>
      </c>
      <c r="AF20" s="170">
        <v>0</v>
      </c>
      <c r="AG20" s="170">
        <v>0</v>
      </c>
      <c r="AH20" s="170">
        <v>0</v>
      </c>
      <c r="AI20" s="170">
        <v>0</v>
      </c>
      <c r="AJ20" s="170">
        <v>0</v>
      </c>
      <c r="AK20" s="170">
        <v>0</v>
      </c>
      <c r="AL20" s="170">
        <v>0</v>
      </c>
      <c r="AM20" s="170">
        <v>0</v>
      </c>
      <c r="AN20" s="170">
        <v>0</v>
      </c>
      <c r="AO20" s="170">
        <v>0</v>
      </c>
      <c r="AP20" s="170">
        <v>0</v>
      </c>
      <c r="AQ20" s="170">
        <v>1018</v>
      </c>
      <c r="AR20" s="170">
        <v>766</v>
      </c>
      <c r="AS20" s="170">
        <v>844</v>
      </c>
      <c r="AT20" s="170">
        <v>843</v>
      </c>
      <c r="AU20" s="170">
        <v>984</v>
      </c>
      <c r="AV20" s="169"/>
    </row>
    <row r="21" spans="1:60" s="47" customFormat="1" ht="8.1" customHeight="1" thickTop="1" thickBot="1" x14ac:dyDescent="0.3">
      <c r="A21" s="171"/>
      <c r="B21" s="172"/>
      <c r="C21" s="173"/>
      <c r="D21" s="174"/>
      <c r="E21" s="173"/>
      <c r="F21" s="175"/>
      <c r="G21" s="176"/>
      <c r="H21" s="177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9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61">
        <f>'[3]PANEL DE CONTROL DISTRITAL'!A21</f>
        <v>5</v>
      </c>
      <c r="B22" s="162" t="str">
        <f>'[3]PANEL DE CONTROL DISTRITAL'!B21</f>
        <v>CONCILIACIÓN</v>
      </c>
      <c r="C22" s="163" t="str">
        <f>'[3]PANEL DE CONTROL DISTRITAL'!C21</f>
        <v>Responsable de Módulo</v>
      </c>
      <c r="D22" s="164" t="str">
        <f>'[3]PANEL DE CONTROL DISTRITAL'!D21</f>
        <v xml:space="preserve">Credenciales disponibles para entrega = </v>
      </c>
      <c r="E22" s="163" t="str">
        <f>'[3]PANEL DE CONTROL DISTRITAL'!E21</f>
        <v>(Credenciales en resguardo / Credenciales totales en SIIRFE disponibles para entrega) x 100</v>
      </c>
      <c r="F22" s="165" t="str">
        <f>'[3]PANEL DE CONTROL DISTRITAL'!F21</f>
        <v>Semanal (remesa)</v>
      </c>
      <c r="G22" s="166">
        <f>'[3]PANEL DE CONTROL DISTRITAL'!G21</f>
        <v>1</v>
      </c>
      <c r="H22" s="167" t="str">
        <f>'[3]PANEL DE CONTROL DISTRITAL'!H21</f>
        <v>Credenciales en resguardo</v>
      </c>
      <c r="I22" s="168">
        <v>0</v>
      </c>
      <c r="J22" s="168">
        <v>0</v>
      </c>
      <c r="K22" s="168">
        <v>0</v>
      </c>
      <c r="L22" s="168">
        <v>0</v>
      </c>
      <c r="M22" s="168">
        <v>0</v>
      </c>
      <c r="N22" s="168">
        <v>0</v>
      </c>
      <c r="O22" s="168">
        <v>0</v>
      </c>
      <c r="P22" s="168">
        <v>0</v>
      </c>
      <c r="Q22" s="168">
        <v>0</v>
      </c>
      <c r="R22" s="168">
        <v>0</v>
      </c>
      <c r="S22" s="168">
        <v>0</v>
      </c>
      <c r="T22" s="168">
        <v>0</v>
      </c>
      <c r="U22" s="168">
        <v>0</v>
      </c>
      <c r="V22" s="168">
        <v>0</v>
      </c>
      <c r="W22" s="168">
        <v>0</v>
      </c>
      <c r="X22" s="168">
        <v>0</v>
      </c>
      <c r="Y22" s="168">
        <v>0</v>
      </c>
      <c r="Z22" s="168">
        <v>0</v>
      </c>
      <c r="AA22" s="168">
        <v>0</v>
      </c>
      <c r="AB22" s="168">
        <v>0</v>
      </c>
      <c r="AC22" s="168">
        <v>0</v>
      </c>
      <c r="AD22" s="168">
        <v>0</v>
      </c>
      <c r="AE22" s="168">
        <v>0</v>
      </c>
      <c r="AF22" s="168">
        <v>0</v>
      </c>
      <c r="AG22" s="168">
        <v>0</v>
      </c>
      <c r="AH22" s="168">
        <v>0</v>
      </c>
      <c r="AI22" s="168">
        <v>0</v>
      </c>
      <c r="AJ22" s="168">
        <v>0</v>
      </c>
      <c r="AK22" s="168">
        <v>0</v>
      </c>
      <c r="AL22" s="168">
        <v>0</v>
      </c>
      <c r="AM22" s="168">
        <v>0</v>
      </c>
      <c r="AN22" s="168">
        <v>0</v>
      </c>
      <c r="AO22" s="168">
        <v>0</v>
      </c>
      <c r="AP22" s="168">
        <v>0</v>
      </c>
      <c r="AQ22" s="168">
        <v>1018</v>
      </c>
      <c r="AR22" s="168">
        <v>766</v>
      </c>
      <c r="AS22" s="168">
        <v>844</v>
      </c>
      <c r="AT22" s="168">
        <v>843</v>
      </c>
      <c r="AU22" s="168">
        <v>984</v>
      </c>
      <c r="AV22" s="169">
        <f>IFERROR(SUM(I22:AU22)/SUM(I23:AU23),0)</f>
        <v>1</v>
      </c>
    </row>
    <row r="23" spans="1:60" s="3" customFormat="1" ht="50.1" customHeight="1" thickTop="1" thickBot="1" x14ac:dyDescent="0.3">
      <c r="A23" s="161"/>
      <c r="B23" s="162"/>
      <c r="C23" s="163"/>
      <c r="D23" s="164"/>
      <c r="E23" s="163"/>
      <c r="F23" s="165"/>
      <c r="G23" s="166"/>
      <c r="H23" s="167" t="str">
        <f>'[3]PANEL DE CONTROL DISTRITAL'!H22</f>
        <v>Credenciales totales en SIIRFE disponibles para entrega</v>
      </c>
      <c r="I23" s="170">
        <v>0</v>
      </c>
      <c r="J23" s="170">
        <v>0</v>
      </c>
      <c r="K23" s="170">
        <v>0</v>
      </c>
      <c r="L23" s="170">
        <v>0</v>
      </c>
      <c r="M23" s="170">
        <v>0</v>
      </c>
      <c r="N23" s="170">
        <v>0</v>
      </c>
      <c r="O23" s="170">
        <v>0</v>
      </c>
      <c r="P23" s="170">
        <v>0</v>
      </c>
      <c r="Q23" s="170">
        <v>0</v>
      </c>
      <c r="R23" s="170">
        <v>0</v>
      </c>
      <c r="S23" s="170">
        <v>0</v>
      </c>
      <c r="T23" s="170">
        <v>0</v>
      </c>
      <c r="U23" s="170">
        <v>0</v>
      </c>
      <c r="V23" s="170">
        <v>0</v>
      </c>
      <c r="W23" s="170">
        <v>0</v>
      </c>
      <c r="X23" s="170">
        <v>0</v>
      </c>
      <c r="Y23" s="170">
        <v>0</v>
      </c>
      <c r="Z23" s="170">
        <v>0</v>
      </c>
      <c r="AA23" s="170">
        <v>0</v>
      </c>
      <c r="AB23" s="170">
        <v>0</v>
      </c>
      <c r="AC23" s="170">
        <v>0</v>
      </c>
      <c r="AD23" s="170">
        <v>0</v>
      </c>
      <c r="AE23" s="170">
        <v>0</v>
      </c>
      <c r="AF23" s="170">
        <v>0</v>
      </c>
      <c r="AG23" s="170">
        <v>0</v>
      </c>
      <c r="AH23" s="170">
        <v>0</v>
      </c>
      <c r="AI23" s="170">
        <v>0</v>
      </c>
      <c r="AJ23" s="170">
        <v>0</v>
      </c>
      <c r="AK23" s="170">
        <v>0</v>
      </c>
      <c r="AL23" s="170">
        <v>0</v>
      </c>
      <c r="AM23" s="170">
        <v>0</v>
      </c>
      <c r="AN23" s="170">
        <v>0</v>
      </c>
      <c r="AO23" s="170">
        <v>0</v>
      </c>
      <c r="AP23" s="170">
        <v>0</v>
      </c>
      <c r="AQ23" s="170">
        <v>1018</v>
      </c>
      <c r="AR23" s="170">
        <v>766</v>
      </c>
      <c r="AS23" s="170">
        <v>844</v>
      </c>
      <c r="AT23" s="170">
        <v>843</v>
      </c>
      <c r="AU23" s="170">
        <v>984</v>
      </c>
      <c r="AV23" s="169"/>
    </row>
    <row r="24" spans="1:60" s="4" customFormat="1" ht="15" thickTop="1" thickBot="1" x14ac:dyDescent="0.3">
      <c r="A24" s="161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</row>
    <row r="25" spans="1:60" ht="50.1" customHeight="1" thickTop="1" thickBot="1" x14ac:dyDescent="0.3">
      <c r="A25" s="161">
        <f>'[3]PANEL DE CONTROL DISTRITAL'!A24</f>
        <v>6</v>
      </c>
      <c r="B25" s="162" t="str">
        <f>'[3]PANEL DE CONTROL DISTRITAL'!B24</f>
        <v>ENTREGA</v>
      </c>
      <c r="C25" s="163" t="str">
        <f>'[3]PANEL DE CONTROL DISTRITAL'!C24</f>
        <v>Operador de Equipo Tecnológico</v>
      </c>
      <c r="D25" s="164" t="str">
        <f>'[3]PANEL DE CONTROL DISTRITAL'!D24</f>
        <v xml:space="preserve">Efectividad de entrega de CPV en MAC = </v>
      </c>
      <c r="E25" s="163" t="str">
        <f>'[3]PANEL DE CONTROL DISTRITAL'!E24</f>
        <v>(Total de credenciales entregadas / Total de credenciales solicitadas) x 100</v>
      </c>
      <c r="F25" s="165" t="str">
        <f>'[3]PANEL DE CONTROL DISTRITAL'!F24</f>
        <v>Semanal (remesa)</v>
      </c>
      <c r="G25" s="166">
        <f>'[3]PANEL DE CONTROL DISTRITAL'!G24</f>
        <v>0.9</v>
      </c>
      <c r="H25" s="167" t="str">
        <f>'[3]PANEL DE CONTROL DISTRITAL'!H24</f>
        <v xml:space="preserve">Total de credenciales entregadas </v>
      </c>
      <c r="I25" s="168">
        <v>0</v>
      </c>
      <c r="J25" s="168">
        <v>0</v>
      </c>
      <c r="K25" s="168">
        <v>0</v>
      </c>
      <c r="L25" s="168">
        <v>0</v>
      </c>
      <c r="M25" s="168">
        <v>0</v>
      </c>
      <c r="N25" s="168">
        <v>0</v>
      </c>
      <c r="O25" s="168">
        <v>0</v>
      </c>
      <c r="P25" s="168">
        <v>0</v>
      </c>
      <c r="Q25" s="168">
        <v>0</v>
      </c>
      <c r="R25" s="168">
        <v>0</v>
      </c>
      <c r="S25" s="168">
        <v>0</v>
      </c>
      <c r="T25" s="168">
        <v>0</v>
      </c>
      <c r="U25" s="168">
        <v>0</v>
      </c>
      <c r="V25" s="168">
        <v>0</v>
      </c>
      <c r="W25" s="168">
        <v>0</v>
      </c>
      <c r="X25" s="168">
        <v>0</v>
      </c>
      <c r="Y25" s="168">
        <v>0</v>
      </c>
      <c r="Z25" s="168">
        <v>0</v>
      </c>
      <c r="AA25" s="168">
        <v>0</v>
      </c>
      <c r="AB25" s="168">
        <v>0</v>
      </c>
      <c r="AC25" s="168">
        <v>0</v>
      </c>
      <c r="AD25" s="168">
        <v>0</v>
      </c>
      <c r="AE25" s="168">
        <v>0</v>
      </c>
      <c r="AF25" s="168">
        <v>0</v>
      </c>
      <c r="AG25" s="168">
        <v>0</v>
      </c>
      <c r="AH25" s="168">
        <v>0</v>
      </c>
      <c r="AI25" s="168">
        <v>0</v>
      </c>
      <c r="AJ25" s="168">
        <v>0</v>
      </c>
      <c r="AK25" s="168">
        <v>0</v>
      </c>
      <c r="AL25" s="168">
        <v>0</v>
      </c>
      <c r="AM25" s="168">
        <v>0</v>
      </c>
      <c r="AN25" s="168">
        <v>0</v>
      </c>
      <c r="AO25" s="168">
        <v>0</v>
      </c>
      <c r="AP25" s="168">
        <v>0</v>
      </c>
      <c r="AQ25" s="168">
        <v>568</v>
      </c>
      <c r="AR25" s="168">
        <v>496</v>
      </c>
      <c r="AS25" s="168">
        <v>466</v>
      </c>
      <c r="AT25" s="168">
        <v>446</v>
      </c>
      <c r="AU25" s="168">
        <v>276</v>
      </c>
      <c r="AV25" s="169">
        <f>IFERROR(SUM(I25:AU25)/SUM(I26:AU26),0)</f>
        <v>1</v>
      </c>
    </row>
    <row r="26" spans="1:60" ht="50.1" customHeight="1" thickTop="1" thickBot="1" x14ac:dyDescent="0.3">
      <c r="A26" s="161"/>
      <c r="B26" s="162"/>
      <c r="C26" s="163"/>
      <c r="D26" s="164"/>
      <c r="E26" s="163"/>
      <c r="F26" s="165"/>
      <c r="G26" s="166"/>
      <c r="H26" s="167" t="str">
        <f>'[3]PANEL DE CONTROL DISTRITAL'!H25</f>
        <v xml:space="preserve"> Total de credenciales solicitadas</v>
      </c>
      <c r="I26" s="170">
        <v>0</v>
      </c>
      <c r="J26" s="170">
        <v>0</v>
      </c>
      <c r="K26" s="170">
        <v>0</v>
      </c>
      <c r="L26" s="170">
        <v>0</v>
      </c>
      <c r="M26" s="170">
        <v>0</v>
      </c>
      <c r="N26" s="170">
        <v>0</v>
      </c>
      <c r="O26" s="170">
        <v>0</v>
      </c>
      <c r="P26" s="170">
        <v>0</v>
      </c>
      <c r="Q26" s="170">
        <v>0</v>
      </c>
      <c r="R26" s="170">
        <v>0</v>
      </c>
      <c r="S26" s="170">
        <v>0</v>
      </c>
      <c r="T26" s="170">
        <v>0</v>
      </c>
      <c r="U26" s="170">
        <v>0</v>
      </c>
      <c r="V26" s="170">
        <v>0</v>
      </c>
      <c r="W26" s="170">
        <v>0</v>
      </c>
      <c r="X26" s="170">
        <v>0</v>
      </c>
      <c r="Y26" s="170">
        <v>0</v>
      </c>
      <c r="Z26" s="170">
        <v>0</v>
      </c>
      <c r="AA26" s="170">
        <v>0</v>
      </c>
      <c r="AB26" s="170">
        <v>0</v>
      </c>
      <c r="AC26" s="170">
        <v>0</v>
      </c>
      <c r="AD26" s="170">
        <v>0</v>
      </c>
      <c r="AE26" s="170">
        <v>0</v>
      </c>
      <c r="AF26" s="170">
        <v>0</v>
      </c>
      <c r="AG26" s="170">
        <v>0</v>
      </c>
      <c r="AH26" s="170">
        <v>0</v>
      </c>
      <c r="AI26" s="170">
        <v>0</v>
      </c>
      <c r="AJ26" s="170">
        <v>0</v>
      </c>
      <c r="AK26" s="170">
        <v>0</v>
      </c>
      <c r="AL26" s="170">
        <v>0</v>
      </c>
      <c r="AM26" s="170">
        <v>0</v>
      </c>
      <c r="AN26" s="170">
        <v>0</v>
      </c>
      <c r="AO26" s="170">
        <v>0</v>
      </c>
      <c r="AP26" s="170">
        <v>0</v>
      </c>
      <c r="AQ26" s="170">
        <v>568</v>
      </c>
      <c r="AR26" s="170">
        <v>496</v>
      </c>
      <c r="AS26" s="170">
        <v>466</v>
      </c>
      <c r="AT26" s="170">
        <v>446</v>
      </c>
      <c r="AU26" s="170">
        <v>276</v>
      </c>
      <c r="AV26" s="16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0" customHeight="1" thickTop="1" x14ac:dyDescent="0.25"/>
  </sheetData>
  <mergeCells count="71">
    <mergeCell ref="F22:F23"/>
    <mergeCell ref="G22:G23"/>
    <mergeCell ref="AV22:AV23"/>
    <mergeCell ref="A24:AV24"/>
    <mergeCell ref="A22:A23"/>
    <mergeCell ref="B22:B23"/>
    <mergeCell ref="C22:C23"/>
    <mergeCell ref="D22:D23"/>
    <mergeCell ref="E22:E23"/>
    <mergeCell ref="F19:F20"/>
    <mergeCell ref="G19:G20"/>
    <mergeCell ref="AV19:AV20"/>
    <mergeCell ref="A19:A20"/>
    <mergeCell ref="B19:B20"/>
    <mergeCell ref="C19:C20"/>
    <mergeCell ref="D19:D20"/>
    <mergeCell ref="E19:E20"/>
    <mergeCell ref="F16:F17"/>
    <mergeCell ref="G16:G17"/>
    <mergeCell ref="AV16:AV17"/>
    <mergeCell ref="A18:AV18"/>
    <mergeCell ref="A16:A17"/>
    <mergeCell ref="B16:B17"/>
    <mergeCell ref="C16:C17"/>
    <mergeCell ref="D16:D17"/>
    <mergeCell ref="E16:E17"/>
    <mergeCell ref="F13:F14"/>
    <mergeCell ref="G13:G14"/>
    <mergeCell ref="AV13:AV14"/>
    <mergeCell ref="A15:AV15"/>
    <mergeCell ref="A13:A14"/>
    <mergeCell ref="B13:B14"/>
    <mergeCell ref="C13:C14"/>
    <mergeCell ref="D13:D14"/>
    <mergeCell ref="E13:E14"/>
    <mergeCell ref="A12:AV12"/>
    <mergeCell ref="A10:A11"/>
    <mergeCell ref="B10:B11"/>
    <mergeCell ref="C10:C11"/>
    <mergeCell ref="D10:D11"/>
    <mergeCell ref="E10:E11"/>
    <mergeCell ref="F10:F11"/>
    <mergeCell ref="G10:G11"/>
    <mergeCell ref="AV10:AV11"/>
    <mergeCell ref="A6:A9"/>
    <mergeCell ref="B6:H6"/>
    <mergeCell ref="I6:AU6"/>
    <mergeCell ref="AV6:AV9"/>
    <mergeCell ref="B7:D7"/>
    <mergeCell ref="E7:H7"/>
    <mergeCell ref="I7:AU7"/>
    <mergeCell ref="B8:AU8"/>
    <mergeCell ref="AS2:AV2"/>
    <mergeCell ref="A1:AV1"/>
    <mergeCell ref="F2:G2"/>
    <mergeCell ref="A4:AV4"/>
    <mergeCell ref="A5:AV5"/>
    <mergeCell ref="AV25:AV26"/>
    <mergeCell ref="I29:L29"/>
    <mergeCell ref="B34:M34"/>
    <mergeCell ref="A25:A26"/>
    <mergeCell ref="B25:B26"/>
    <mergeCell ref="C25:C26"/>
    <mergeCell ref="D25:D26"/>
    <mergeCell ref="E25:E26"/>
    <mergeCell ref="B35:G35"/>
    <mergeCell ref="H35:M35"/>
    <mergeCell ref="B36:G37"/>
    <mergeCell ref="H36:M37"/>
    <mergeCell ref="F25:F26"/>
    <mergeCell ref="G25:G26"/>
  </mergeCells>
  <conditionalFormatting sqref="I21:AP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305" priority="2" operator="greaterThan">
      <formula>95%</formula>
    </cfRule>
    <cfRule type="cellIs" dxfId="304" priority="3" operator="greaterThanOrEqual">
      <formula>90%</formula>
    </cfRule>
    <cfRule type="cellIs" dxfId="303" priority="4" operator="lessThan">
      <formula>89.99%</formula>
    </cfRule>
  </conditionalFormatting>
  <conditionalFormatting sqref="AV13">
    <cfRule type="cellIs" dxfId="302" priority="5" operator="greaterThan">
      <formula>95%</formula>
    </cfRule>
    <cfRule type="cellIs" dxfId="301" priority="6" operator="greaterThanOrEqual">
      <formula>90%</formula>
    </cfRule>
    <cfRule type="cellIs" dxfId="300" priority="7" operator="lessThan">
      <formula>89.99%</formula>
    </cfRule>
  </conditionalFormatting>
  <conditionalFormatting sqref="AV16">
    <cfRule type="cellIs" dxfId="299" priority="8" operator="greaterThan">
      <formula>95%</formula>
    </cfRule>
    <cfRule type="cellIs" dxfId="298" priority="9" operator="greaterThanOrEqual">
      <formula>90%</formula>
    </cfRule>
    <cfRule type="cellIs" dxfId="297" priority="10" operator="lessThan">
      <formula>89.99%</formula>
    </cfRule>
  </conditionalFormatting>
  <conditionalFormatting sqref="AV19">
    <cfRule type="cellIs" dxfId="296" priority="11" operator="greaterThan">
      <formula>95%</formula>
    </cfRule>
    <cfRule type="cellIs" dxfId="295" priority="12" operator="greaterThanOrEqual">
      <formula>90%</formula>
    </cfRule>
    <cfRule type="cellIs" dxfId="294" priority="13" operator="lessThan">
      <formula>89.99%</formula>
    </cfRule>
  </conditionalFormatting>
  <conditionalFormatting sqref="AV25">
    <cfRule type="cellIs" dxfId="293" priority="14" operator="greaterThan">
      <formula>95%</formula>
    </cfRule>
    <cfRule type="cellIs" dxfId="292" priority="15" operator="greaterThanOrEqual">
      <formula>90%</formula>
    </cfRule>
    <cfRule type="cellIs" dxfId="291" priority="16" operator="lessThan">
      <formula>89.99%</formula>
    </cfRule>
  </conditionalFormatting>
  <conditionalFormatting sqref="AV22">
    <cfRule type="cellIs" dxfId="290" priority="17" operator="greaterThanOrEqual">
      <formula>100%</formula>
    </cfRule>
    <cfRule type="cellIs" dxfId="289" priority="18" operator="lessThan">
      <formula>99.99%</formula>
    </cfRule>
  </conditionalFormatting>
  <conditionalFormatting sqref="AQ21:AU21">
    <cfRule type="colorScale" priority="19">
      <colorScale>
        <cfvo type="min"/>
        <cfvo type="percentile" val="50"/>
        <cfvo type="max"/>
        <color rgb="FFE98BD7"/>
        <color rgb="FFD5007F"/>
        <color rgb="FF950054"/>
      </colorScale>
    </cfRule>
  </conditionalFormatting>
  <dataValidations count="1">
    <dataValidation showDropDown="1" showInputMessage="1" showErrorMessage="1" sqref="G10:G11 G13:G14 G16:G17 G19:G23 C21 G25:G26" xr:uid="{BF9BB18F-D588-4CF0-889B-DFA162529831}">
      <formula1>0</formula1>
      <formula2>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524C1-6B54-45C8-B8CF-808AA4B6FA04}">
  <sheetPr>
    <tabColor rgb="FFFF0000"/>
  </sheetPr>
  <dimension ref="A1:BH38"/>
  <sheetViews>
    <sheetView showGridLines="0" topLeftCell="W1" zoomScale="70" zoomScaleNormal="70" workbookViewId="0">
      <selection activeCell="AU22" sqref="AU22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4</v>
      </c>
      <c r="F2" s="122" t="s">
        <v>70</v>
      </c>
      <c r="G2" s="122"/>
      <c r="H2" s="22">
        <v>300452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61">
        <f>'[3]PANEL DE CONTROL DISTRITAL'!A9</f>
        <v>1</v>
      </c>
      <c r="B10" s="162" t="str">
        <f>'[3]PANEL DE CONTROL DISTRITAL'!B9</f>
        <v>ENTREVISTA</v>
      </c>
      <c r="C10" s="163" t="str">
        <f>'[3]PANEL DE CONTROL DISTRITAL'!C9</f>
        <v xml:space="preserve"> Auxiliar de Atención Ciudadana</v>
      </c>
      <c r="D10" s="164" t="str">
        <f>'[3]PANEL DE CONTROL DISTRITAL'!D9</f>
        <v>Efectividad de la entrevista =</v>
      </c>
      <c r="E10" s="163" t="str">
        <f>'[3]PANEL DE CONTROL DISTRITAL'!E9</f>
        <v>(Número de trámites aplicados / (Número de fichas requisitadas - Notificaciones de improcedencia de trámite)) x 100</v>
      </c>
      <c r="F10" s="165" t="str">
        <f>'[3]PANEL DE CONTROL DISTRITAL'!F9</f>
        <v>Semanal (remesa)</v>
      </c>
      <c r="G10" s="166">
        <f>'[3]PANEL DE CONTROL DISTRITAL'!G9</f>
        <v>0.9</v>
      </c>
      <c r="H10" s="167" t="str">
        <f>'[3]PANEL DE CONTROL DISTRITAL'!H9</f>
        <v>Número de trámites aplicados</v>
      </c>
      <c r="I10" s="168">
        <v>0</v>
      </c>
      <c r="J10" s="168">
        <v>0</v>
      </c>
      <c r="K10" s="168">
        <v>0</v>
      </c>
      <c r="L10" s="168">
        <v>0</v>
      </c>
      <c r="M10" s="168">
        <v>0</v>
      </c>
      <c r="N10" s="168">
        <v>0</v>
      </c>
      <c r="O10" s="168">
        <v>0</v>
      </c>
      <c r="P10" s="168">
        <v>0</v>
      </c>
      <c r="Q10" s="168">
        <v>0</v>
      </c>
      <c r="R10" s="168">
        <v>0</v>
      </c>
      <c r="S10" s="168">
        <v>0</v>
      </c>
      <c r="T10" s="168">
        <v>0</v>
      </c>
      <c r="U10" s="168">
        <v>0</v>
      </c>
      <c r="V10" s="168">
        <v>0</v>
      </c>
      <c r="W10" s="168">
        <v>0</v>
      </c>
      <c r="X10" s="168">
        <v>0</v>
      </c>
      <c r="Y10" s="168">
        <v>0</v>
      </c>
      <c r="Z10" s="168">
        <v>0</v>
      </c>
      <c r="AA10" s="168">
        <v>0</v>
      </c>
      <c r="AB10" s="168">
        <v>0</v>
      </c>
      <c r="AC10" s="168">
        <v>0</v>
      </c>
      <c r="AD10" s="168">
        <v>0</v>
      </c>
      <c r="AE10" s="168">
        <v>0</v>
      </c>
      <c r="AF10" s="168">
        <v>0</v>
      </c>
      <c r="AG10" s="168">
        <v>0</v>
      </c>
      <c r="AH10" s="168">
        <v>0</v>
      </c>
      <c r="AI10" s="168">
        <v>0</v>
      </c>
      <c r="AJ10" s="168">
        <v>0</v>
      </c>
      <c r="AK10" s="168">
        <v>0</v>
      </c>
      <c r="AL10" s="168">
        <v>0</v>
      </c>
      <c r="AM10" s="168">
        <v>0</v>
      </c>
      <c r="AN10" s="168">
        <v>0</v>
      </c>
      <c r="AO10" s="168">
        <v>0</v>
      </c>
      <c r="AP10" s="168">
        <v>0</v>
      </c>
      <c r="AQ10" s="168">
        <v>346</v>
      </c>
      <c r="AR10" s="168">
        <v>339</v>
      </c>
      <c r="AS10" s="168">
        <v>226</v>
      </c>
      <c r="AT10" s="168">
        <v>0</v>
      </c>
      <c r="AU10" s="168">
        <v>0</v>
      </c>
      <c r="AV10" s="169">
        <f>IFERROR(SUM(I10:AU10)/SUM(I11:AU11),0)</f>
        <v>1</v>
      </c>
    </row>
    <row r="11" spans="1:60" s="2" customFormat="1" ht="50.1" customHeight="1" thickTop="1" thickBot="1" x14ac:dyDescent="0.3">
      <c r="A11" s="161"/>
      <c r="B11" s="162"/>
      <c r="C11" s="163"/>
      <c r="D11" s="164"/>
      <c r="E11" s="163"/>
      <c r="F11" s="165"/>
      <c r="G11" s="166"/>
      <c r="H11" s="167" t="str">
        <f>'[3]PANEL DE CONTROL DISTRITAL'!H10</f>
        <v>Número de fichas requisitadas - Notificaciones de improcedencia de trámite</v>
      </c>
      <c r="I11" s="170">
        <v>0</v>
      </c>
      <c r="J11" s="170">
        <v>0</v>
      </c>
      <c r="K11" s="170">
        <v>0</v>
      </c>
      <c r="L11" s="170">
        <v>0</v>
      </c>
      <c r="M11" s="170">
        <v>0</v>
      </c>
      <c r="N11" s="170">
        <v>0</v>
      </c>
      <c r="O11" s="170">
        <v>0</v>
      </c>
      <c r="P11" s="170">
        <v>0</v>
      </c>
      <c r="Q11" s="170">
        <v>0</v>
      </c>
      <c r="R11" s="170">
        <v>0</v>
      </c>
      <c r="S11" s="170">
        <v>0</v>
      </c>
      <c r="T11" s="170">
        <v>0</v>
      </c>
      <c r="U11" s="170">
        <v>0</v>
      </c>
      <c r="V11" s="170">
        <v>0</v>
      </c>
      <c r="W11" s="170">
        <v>0</v>
      </c>
      <c r="X11" s="170">
        <v>0</v>
      </c>
      <c r="Y11" s="170">
        <v>0</v>
      </c>
      <c r="Z11" s="170">
        <v>0</v>
      </c>
      <c r="AA11" s="170">
        <v>0</v>
      </c>
      <c r="AB11" s="170">
        <v>0</v>
      </c>
      <c r="AC11" s="170">
        <v>0</v>
      </c>
      <c r="AD11" s="170">
        <v>0</v>
      </c>
      <c r="AE11" s="170">
        <v>0</v>
      </c>
      <c r="AF11" s="170">
        <v>0</v>
      </c>
      <c r="AG11" s="170">
        <v>0</v>
      </c>
      <c r="AH11" s="170">
        <v>0</v>
      </c>
      <c r="AI11" s="170">
        <v>0</v>
      </c>
      <c r="AJ11" s="170">
        <v>0</v>
      </c>
      <c r="AK11" s="170">
        <v>0</v>
      </c>
      <c r="AL11" s="170">
        <v>0</v>
      </c>
      <c r="AM11" s="170">
        <v>0</v>
      </c>
      <c r="AN11" s="170">
        <v>0</v>
      </c>
      <c r="AO11" s="170">
        <v>0</v>
      </c>
      <c r="AP11" s="170">
        <v>0</v>
      </c>
      <c r="AQ11" s="170">
        <v>346</v>
      </c>
      <c r="AR11" s="170">
        <v>339</v>
      </c>
      <c r="AS11" s="170">
        <v>226</v>
      </c>
      <c r="AT11" s="170">
        <v>0</v>
      </c>
      <c r="AU11" s="170">
        <v>0</v>
      </c>
      <c r="AV11" s="169"/>
    </row>
    <row r="12" spans="1:60" s="47" customFormat="1" ht="8.1" customHeight="1" thickTop="1" thickBot="1" x14ac:dyDescent="0.3">
      <c r="A12" s="161"/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61">
        <f>'[3]PANEL DE CONTROL DISTRITAL'!A12</f>
        <v>2</v>
      </c>
      <c r="B13" s="162" t="str">
        <f>'[3]PANEL DE CONTROL DISTRITAL'!B12</f>
        <v>TRÁMITE</v>
      </c>
      <c r="C13" s="163" t="str">
        <f>'[3]PANEL DE CONTROL DISTRITAL'!C12</f>
        <v>Operador de Equipo Tecnológico</v>
      </c>
      <c r="D13" s="164" t="str">
        <f>'[3]PANEL DE CONTROL DISTRITAL'!D12</f>
        <v>Trámites exitosos efectivos=</v>
      </c>
      <c r="E13" s="163" t="str">
        <f>'[3]PANEL DE CONTROL DISTRITAL'!E12</f>
        <v>(Número de trámites exitosos / Número de trámites aplicados) x 100</v>
      </c>
      <c r="F13" s="165" t="str">
        <f>'[3]PANEL DE CONTROL DISTRITAL'!F12</f>
        <v>Semanal (remesa)</v>
      </c>
      <c r="G13" s="166">
        <f>'[3]PANEL DE CONTROL DISTRITAL'!G12</f>
        <v>0.9</v>
      </c>
      <c r="H13" s="167" t="str">
        <f>'[3]PANEL DE CONTROL DISTRITAL'!H12</f>
        <v>Número de trámites exitosos</v>
      </c>
      <c r="I13" s="168">
        <v>0</v>
      </c>
      <c r="J13" s="168">
        <v>0</v>
      </c>
      <c r="K13" s="168">
        <v>0</v>
      </c>
      <c r="L13" s="168">
        <v>0</v>
      </c>
      <c r="M13" s="168">
        <v>0</v>
      </c>
      <c r="N13" s="168">
        <v>0</v>
      </c>
      <c r="O13" s="168">
        <v>0</v>
      </c>
      <c r="P13" s="168">
        <v>0</v>
      </c>
      <c r="Q13" s="168">
        <v>0</v>
      </c>
      <c r="R13" s="168">
        <v>0</v>
      </c>
      <c r="S13" s="168">
        <v>0</v>
      </c>
      <c r="T13" s="168">
        <v>0</v>
      </c>
      <c r="U13" s="168">
        <v>0</v>
      </c>
      <c r="V13" s="168">
        <v>0</v>
      </c>
      <c r="W13" s="168">
        <v>0</v>
      </c>
      <c r="X13" s="168">
        <v>0</v>
      </c>
      <c r="Y13" s="168">
        <v>0</v>
      </c>
      <c r="Z13" s="168">
        <v>0</v>
      </c>
      <c r="AA13" s="168">
        <v>0</v>
      </c>
      <c r="AB13" s="168">
        <v>0</v>
      </c>
      <c r="AC13" s="168">
        <v>0</v>
      </c>
      <c r="AD13" s="168">
        <v>0</v>
      </c>
      <c r="AE13" s="168">
        <v>0</v>
      </c>
      <c r="AF13" s="168">
        <v>0</v>
      </c>
      <c r="AG13" s="168">
        <v>0</v>
      </c>
      <c r="AH13" s="168">
        <v>0</v>
      </c>
      <c r="AI13" s="168">
        <v>0</v>
      </c>
      <c r="AJ13" s="168">
        <v>0</v>
      </c>
      <c r="AK13" s="168">
        <v>0</v>
      </c>
      <c r="AL13" s="168">
        <v>0</v>
      </c>
      <c r="AM13" s="168">
        <v>0</v>
      </c>
      <c r="AN13" s="168">
        <v>0</v>
      </c>
      <c r="AO13" s="168">
        <v>0</v>
      </c>
      <c r="AP13" s="168">
        <v>0</v>
      </c>
      <c r="AQ13" s="168">
        <v>346</v>
      </c>
      <c r="AR13" s="168">
        <v>339</v>
      </c>
      <c r="AS13" s="168">
        <v>226</v>
      </c>
      <c r="AT13" s="168">
        <v>0</v>
      </c>
      <c r="AU13" s="168">
        <v>0</v>
      </c>
      <c r="AV13" s="169">
        <f>IFERROR(SUM(I13:AU13)/SUM(I14:AU14),0)</f>
        <v>1</v>
      </c>
    </row>
    <row r="14" spans="1:60" s="3" customFormat="1" ht="50.1" customHeight="1" thickTop="1" thickBot="1" x14ac:dyDescent="0.3">
      <c r="A14" s="161"/>
      <c r="B14" s="162"/>
      <c r="C14" s="163"/>
      <c r="D14" s="164"/>
      <c r="E14" s="163"/>
      <c r="F14" s="165"/>
      <c r="G14" s="166"/>
      <c r="H14" s="167" t="str">
        <f>'[3]PANEL DE CONTROL DISTRITAL'!H13</f>
        <v>Número de trámites aplicados</v>
      </c>
      <c r="I14" s="170">
        <v>0</v>
      </c>
      <c r="J14" s="170">
        <v>0</v>
      </c>
      <c r="K14" s="170">
        <v>0</v>
      </c>
      <c r="L14" s="170">
        <v>0</v>
      </c>
      <c r="M14" s="170">
        <v>0</v>
      </c>
      <c r="N14" s="170">
        <v>0</v>
      </c>
      <c r="O14" s="170">
        <v>0</v>
      </c>
      <c r="P14" s="170">
        <v>0</v>
      </c>
      <c r="Q14" s="170">
        <v>0</v>
      </c>
      <c r="R14" s="170">
        <v>0</v>
      </c>
      <c r="S14" s="170">
        <v>0</v>
      </c>
      <c r="T14" s="170">
        <v>0</v>
      </c>
      <c r="U14" s="170">
        <v>0</v>
      </c>
      <c r="V14" s="170">
        <v>0</v>
      </c>
      <c r="W14" s="170">
        <v>0</v>
      </c>
      <c r="X14" s="170">
        <v>0</v>
      </c>
      <c r="Y14" s="170">
        <v>0</v>
      </c>
      <c r="Z14" s="170">
        <v>0</v>
      </c>
      <c r="AA14" s="170">
        <v>0</v>
      </c>
      <c r="AB14" s="170">
        <v>0</v>
      </c>
      <c r="AC14" s="170">
        <v>0</v>
      </c>
      <c r="AD14" s="170">
        <v>0</v>
      </c>
      <c r="AE14" s="170">
        <v>0</v>
      </c>
      <c r="AF14" s="170">
        <v>0</v>
      </c>
      <c r="AG14" s="170">
        <v>0</v>
      </c>
      <c r="AH14" s="170">
        <v>0</v>
      </c>
      <c r="AI14" s="170">
        <v>0</v>
      </c>
      <c r="AJ14" s="170">
        <v>0</v>
      </c>
      <c r="AK14" s="170">
        <v>0</v>
      </c>
      <c r="AL14" s="170">
        <v>0</v>
      </c>
      <c r="AM14" s="170">
        <v>0</v>
      </c>
      <c r="AN14" s="170">
        <v>0</v>
      </c>
      <c r="AO14" s="170">
        <v>0</v>
      </c>
      <c r="AP14" s="170">
        <v>0</v>
      </c>
      <c r="AQ14" s="170">
        <v>346</v>
      </c>
      <c r="AR14" s="170">
        <v>339</v>
      </c>
      <c r="AS14" s="170">
        <v>226</v>
      </c>
      <c r="AT14" s="170">
        <v>0</v>
      </c>
      <c r="AU14" s="170">
        <v>0</v>
      </c>
      <c r="AV14" s="169"/>
    </row>
    <row r="15" spans="1:60" s="47" customFormat="1" ht="8.1" customHeight="1" thickTop="1" thickBot="1" x14ac:dyDescent="0.3">
      <c r="A15" s="161"/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61">
        <f>'[3]PANEL DE CONTROL DISTRITAL'!A15</f>
        <v>3</v>
      </c>
      <c r="B16" s="162" t="str">
        <f>'[3]PANEL DE CONTROL DISTRITAL'!B15</f>
        <v>TRANSFERENCIA</v>
      </c>
      <c r="C16" s="163" t="str">
        <f>'[3]PANEL DE CONTROL DISTRITAL'!C15</f>
        <v>Responsable de Módulo</v>
      </c>
      <c r="D16" s="164" t="str">
        <f>'[3]PANEL DE CONTROL DISTRITAL'!D15</f>
        <v xml:space="preserve">Transacciones exitosas = </v>
      </c>
      <c r="E16" s="163" t="str">
        <f>'[3]PANEL DE CONTROL DISTRITAL'!E15</f>
        <v>(Número de Archivos de Transacción aceptados /Total de Archivos de Transacción procesados) x100</v>
      </c>
      <c r="F16" s="165" t="str">
        <f>'[3]PANEL DE CONTROL DISTRITAL'!F15</f>
        <v>Semanal (remesa)</v>
      </c>
      <c r="G16" s="166">
        <f>'[3]PANEL DE CONTROL DISTRITAL'!G15</f>
        <v>0.9</v>
      </c>
      <c r="H16" s="167" t="str">
        <f>'[3]PANEL DE CONTROL DISTRITAL'!H15</f>
        <v>Número de Archivos de Transacción aceptados</v>
      </c>
      <c r="I16" s="168">
        <v>0</v>
      </c>
      <c r="J16" s="168">
        <v>0</v>
      </c>
      <c r="K16" s="168">
        <v>0</v>
      </c>
      <c r="L16" s="168">
        <v>0</v>
      </c>
      <c r="M16" s="168">
        <v>0</v>
      </c>
      <c r="N16" s="168">
        <v>0</v>
      </c>
      <c r="O16" s="168">
        <v>0</v>
      </c>
      <c r="P16" s="168">
        <v>0</v>
      </c>
      <c r="Q16" s="168">
        <v>0</v>
      </c>
      <c r="R16" s="168">
        <v>0</v>
      </c>
      <c r="S16" s="168">
        <v>0</v>
      </c>
      <c r="T16" s="168">
        <v>0</v>
      </c>
      <c r="U16" s="168">
        <v>0</v>
      </c>
      <c r="V16" s="168">
        <v>0</v>
      </c>
      <c r="W16" s="168">
        <v>0</v>
      </c>
      <c r="X16" s="168">
        <v>0</v>
      </c>
      <c r="Y16" s="168">
        <v>0</v>
      </c>
      <c r="Z16" s="168">
        <v>0</v>
      </c>
      <c r="AA16" s="168">
        <v>0</v>
      </c>
      <c r="AB16" s="168">
        <v>0</v>
      </c>
      <c r="AC16" s="168">
        <v>0</v>
      </c>
      <c r="AD16" s="168">
        <v>0</v>
      </c>
      <c r="AE16" s="168">
        <v>0</v>
      </c>
      <c r="AF16" s="168">
        <v>0</v>
      </c>
      <c r="AG16" s="168">
        <v>0</v>
      </c>
      <c r="AH16" s="168">
        <v>0</v>
      </c>
      <c r="AI16" s="168">
        <v>0</v>
      </c>
      <c r="AJ16" s="168">
        <v>0</v>
      </c>
      <c r="AK16" s="168">
        <v>0</v>
      </c>
      <c r="AL16" s="168">
        <v>0</v>
      </c>
      <c r="AM16" s="168">
        <v>0</v>
      </c>
      <c r="AN16" s="168">
        <v>0</v>
      </c>
      <c r="AO16" s="168">
        <v>0</v>
      </c>
      <c r="AP16" s="168">
        <v>0</v>
      </c>
      <c r="AQ16" s="168">
        <v>346</v>
      </c>
      <c r="AR16" s="168">
        <v>339</v>
      </c>
      <c r="AS16" s="168">
        <v>226</v>
      </c>
      <c r="AT16" s="168">
        <v>0</v>
      </c>
      <c r="AU16" s="168">
        <v>0</v>
      </c>
      <c r="AV16" s="169">
        <f>IFERROR(SUM(I16:AU16)/SUM(I17:AU17),0)</f>
        <v>1</v>
      </c>
    </row>
    <row r="17" spans="1:60" s="3" customFormat="1" ht="50.1" customHeight="1" thickTop="1" thickBot="1" x14ac:dyDescent="0.3">
      <c r="A17" s="161"/>
      <c r="B17" s="162"/>
      <c r="C17" s="163"/>
      <c r="D17" s="164"/>
      <c r="E17" s="163"/>
      <c r="F17" s="165"/>
      <c r="G17" s="166"/>
      <c r="H17" s="167" t="str">
        <f>'[3]PANEL DE CONTROL DISTRITAL'!H16</f>
        <v>Total de Archivos de Transacción procesados</v>
      </c>
      <c r="I17" s="170">
        <v>0</v>
      </c>
      <c r="J17" s="170">
        <v>0</v>
      </c>
      <c r="K17" s="170">
        <v>0</v>
      </c>
      <c r="L17" s="170">
        <v>0</v>
      </c>
      <c r="M17" s="170">
        <v>0</v>
      </c>
      <c r="N17" s="170">
        <v>0</v>
      </c>
      <c r="O17" s="170">
        <v>0</v>
      </c>
      <c r="P17" s="170">
        <v>0</v>
      </c>
      <c r="Q17" s="170">
        <v>0</v>
      </c>
      <c r="R17" s="170">
        <v>0</v>
      </c>
      <c r="S17" s="170">
        <v>0</v>
      </c>
      <c r="T17" s="170">
        <v>0</v>
      </c>
      <c r="U17" s="170">
        <v>0</v>
      </c>
      <c r="V17" s="170">
        <v>0</v>
      </c>
      <c r="W17" s="170">
        <v>0</v>
      </c>
      <c r="X17" s="170">
        <v>0</v>
      </c>
      <c r="Y17" s="170">
        <v>0</v>
      </c>
      <c r="Z17" s="170">
        <v>0</v>
      </c>
      <c r="AA17" s="170">
        <v>0</v>
      </c>
      <c r="AB17" s="170">
        <v>0</v>
      </c>
      <c r="AC17" s="170">
        <v>0</v>
      </c>
      <c r="AD17" s="170">
        <v>0</v>
      </c>
      <c r="AE17" s="170">
        <v>0</v>
      </c>
      <c r="AF17" s="170">
        <v>0</v>
      </c>
      <c r="AG17" s="170">
        <v>0</v>
      </c>
      <c r="AH17" s="170">
        <v>0</v>
      </c>
      <c r="AI17" s="170">
        <v>0</v>
      </c>
      <c r="AJ17" s="170">
        <v>0</v>
      </c>
      <c r="AK17" s="170">
        <v>0</v>
      </c>
      <c r="AL17" s="170">
        <v>0</v>
      </c>
      <c r="AM17" s="170">
        <v>0</v>
      </c>
      <c r="AN17" s="170">
        <v>0</v>
      </c>
      <c r="AO17" s="170">
        <v>0</v>
      </c>
      <c r="AP17" s="170">
        <v>0</v>
      </c>
      <c r="AQ17" s="170">
        <v>346</v>
      </c>
      <c r="AR17" s="170">
        <v>339</v>
      </c>
      <c r="AS17" s="170">
        <v>226</v>
      </c>
      <c r="AT17" s="170">
        <v>0</v>
      </c>
      <c r="AU17" s="170">
        <v>0</v>
      </c>
      <c r="AV17" s="169"/>
    </row>
    <row r="18" spans="1:60" s="47" customFormat="1" ht="8.1" customHeight="1" thickTop="1" thickBot="1" x14ac:dyDescent="0.3">
      <c r="A18" s="161"/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  <c r="AT18" s="161"/>
      <c r="AU18" s="161"/>
      <c r="AV18" s="161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61">
        <f>'[3]PANEL DE CONTROL DISTRITAL'!A18</f>
        <v>4</v>
      </c>
      <c r="B19" s="162" t="str">
        <f>'[3]PANEL DE CONTROL DISTRITAL'!B18</f>
        <v>CONCILIACIÓN</v>
      </c>
      <c r="C19" s="163" t="str">
        <f>'[3]PANEL DE CONTROL DISTRITAL'!C18</f>
        <v>Responsable de Módulo</v>
      </c>
      <c r="D19" s="164" t="str">
        <f>'[3]PANEL DE CONTROL DISTRITAL'!D18</f>
        <v xml:space="preserve">Credenciales disponibles para entrega = </v>
      </c>
      <c r="E19" s="163" t="str">
        <f>'[3]PANEL DE CONTROL DISTRITAL'!E18</f>
        <v>((Credenciales recibidas - credenciales inconsistentes) / Credenciales recibidas) x 100</v>
      </c>
      <c r="F19" s="165" t="str">
        <f>'[3]PANEL DE CONTROL DISTRITAL'!F18</f>
        <v>Semanal (remesa)</v>
      </c>
      <c r="G19" s="166">
        <f>'[3]PANEL DE CONTROL DISTRITAL'!G18</f>
        <v>0.9</v>
      </c>
      <c r="H19" s="167" t="str">
        <f>'[3]PANEL DE CONTROL DISTRITAL'!H18</f>
        <v xml:space="preserve">Credenciales Recibidas - Credenciales inconsistentes </v>
      </c>
      <c r="I19" s="168">
        <v>0</v>
      </c>
      <c r="J19" s="168">
        <v>0</v>
      </c>
      <c r="K19" s="168">
        <v>0</v>
      </c>
      <c r="L19" s="168">
        <v>0</v>
      </c>
      <c r="M19" s="168">
        <v>0</v>
      </c>
      <c r="N19" s="168">
        <v>0</v>
      </c>
      <c r="O19" s="168">
        <v>0</v>
      </c>
      <c r="P19" s="168">
        <v>0</v>
      </c>
      <c r="Q19" s="168">
        <v>0</v>
      </c>
      <c r="R19" s="168">
        <v>0</v>
      </c>
      <c r="S19" s="168">
        <v>0</v>
      </c>
      <c r="T19" s="168">
        <v>0</v>
      </c>
      <c r="U19" s="168">
        <v>0</v>
      </c>
      <c r="V19" s="168">
        <v>0</v>
      </c>
      <c r="W19" s="168">
        <v>0</v>
      </c>
      <c r="X19" s="168">
        <v>0</v>
      </c>
      <c r="Y19" s="168">
        <v>0</v>
      </c>
      <c r="Z19" s="168">
        <v>0</v>
      </c>
      <c r="AA19" s="168">
        <v>0</v>
      </c>
      <c r="AB19" s="168">
        <v>0</v>
      </c>
      <c r="AC19" s="168">
        <v>0</v>
      </c>
      <c r="AD19" s="168">
        <v>0</v>
      </c>
      <c r="AE19" s="168">
        <v>0</v>
      </c>
      <c r="AF19" s="168">
        <v>0</v>
      </c>
      <c r="AG19" s="168">
        <v>0</v>
      </c>
      <c r="AH19" s="168">
        <v>0</v>
      </c>
      <c r="AI19" s="168">
        <v>0</v>
      </c>
      <c r="AJ19" s="168">
        <v>0</v>
      </c>
      <c r="AK19" s="168">
        <v>0</v>
      </c>
      <c r="AL19" s="168">
        <v>0</v>
      </c>
      <c r="AM19" s="168">
        <v>0</v>
      </c>
      <c r="AN19" s="168">
        <v>0</v>
      </c>
      <c r="AO19" s="168">
        <v>0</v>
      </c>
      <c r="AP19" s="168">
        <v>0</v>
      </c>
      <c r="AQ19" s="168">
        <v>346</v>
      </c>
      <c r="AR19" s="168">
        <v>339</v>
      </c>
      <c r="AS19" s="168">
        <v>226</v>
      </c>
      <c r="AT19" s="168">
        <v>0</v>
      </c>
      <c r="AU19" s="168">
        <v>0</v>
      </c>
      <c r="AV19" s="169">
        <f>IFERROR(SUM(I19:AU19)/SUM(I20:AU20),0)</f>
        <v>1</v>
      </c>
    </row>
    <row r="20" spans="1:60" s="3" customFormat="1" ht="50.1" customHeight="1" thickTop="1" thickBot="1" x14ac:dyDescent="0.3">
      <c r="A20" s="161"/>
      <c r="B20" s="162"/>
      <c r="C20" s="163"/>
      <c r="D20" s="164"/>
      <c r="E20" s="163"/>
      <c r="F20" s="165"/>
      <c r="G20" s="166"/>
      <c r="H20" s="167" t="str">
        <f>'[3]PANEL DE CONTROL DISTRITAL'!H19</f>
        <v xml:space="preserve">Credenciales recibidas </v>
      </c>
      <c r="I20" s="170">
        <v>0</v>
      </c>
      <c r="J20" s="170">
        <v>0</v>
      </c>
      <c r="K20" s="170">
        <v>0</v>
      </c>
      <c r="L20" s="170">
        <v>0</v>
      </c>
      <c r="M20" s="170">
        <v>0</v>
      </c>
      <c r="N20" s="170">
        <v>0</v>
      </c>
      <c r="O20" s="170">
        <v>0</v>
      </c>
      <c r="P20" s="170">
        <v>0</v>
      </c>
      <c r="Q20" s="170">
        <v>0</v>
      </c>
      <c r="R20" s="170">
        <v>0</v>
      </c>
      <c r="S20" s="170">
        <v>0</v>
      </c>
      <c r="T20" s="170">
        <v>0</v>
      </c>
      <c r="U20" s="170">
        <v>0</v>
      </c>
      <c r="V20" s="170">
        <v>0</v>
      </c>
      <c r="W20" s="170">
        <v>0</v>
      </c>
      <c r="X20" s="170">
        <v>0</v>
      </c>
      <c r="Y20" s="170">
        <v>0</v>
      </c>
      <c r="Z20" s="170">
        <v>0</v>
      </c>
      <c r="AA20" s="170">
        <v>0</v>
      </c>
      <c r="AB20" s="170">
        <v>0</v>
      </c>
      <c r="AC20" s="170">
        <v>0</v>
      </c>
      <c r="AD20" s="170">
        <v>0</v>
      </c>
      <c r="AE20" s="170">
        <v>0</v>
      </c>
      <c r="AF20" s="170">
        <v>0</v>
      </c>
      <c r="AG20" s="170">
        <v>0</v>
      </c>
      <c r="AH20" s="170">
        <v>0</v>
      </c>
      <c r="AI20" s="170">
        <v>0</v>
      </c>
      <c r="AJ20" s="170">
        <v>0</v>
      </c>
      <c r="AK20" s="170">
        <v>0</v>
      </c>
      <c r="AL20" s="170">
        <v>0</v>
      </c>
      <c r="AM20" s="170">
        <v>0</v>
      </c>
      <c r="AN20" s="170">
        <v>0</v>
      </c>
      <c r="AO20" s="170">
        <v>0</v>
      </c>
      <c r="AP20" s="170">
        <v>0</v>
      </c>
      <c r="AQ20" s="170">
        <v>346</v>
      </c>
      <c r="AR20" s="170">
        <v>339</v>
      </c>
      <c r="AS20" s="170">
        <v>226</v>
      </c>
      <c r="AT20" s="170">
        <v>0</v>
      </c>
      <c r="AU20" s="170">
        <v>0</v>
      </c>
      <c r="AV20" s="169"/>
    </row>
    <row r="21" spans="1:60" s="47" customFormat="1" ht="8.1" customHeight="1" thickTop="1" thickBot="1" x14ac:dyDescent="0.3">
      <c r="A21" s="171"/>
      <c r="B21" s="172"/>
      <c r="C21" s="173"/>
      <c r="D21" s="174"/>
      <c r="E21" s="173"/>
      <c r="F21" s="175"/>
      <c r="G21" s="176"/>
      <c r="H21" s="177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9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61">
        <f>'[3]PANEL DE CONTROL DISTRITAL'!A21</f>
        <v>5</v>
      </c>
      <c r="B22" s="162" t="str">
        <f>'[3]PANEL DE CONTROL DISTRITAL'!B21</f>
        <v>CONCILIACIÓN</v>
      </c>
      <c r="C22" s="163" t="str">
        <f>'[3]PANEL DE CONTROL DISTRITAL'!C21</f>
        <v>Responsable de Módulo</v>
      </c>
      <c r="D22" s="164" t="str">
        <f>'[3]PANEL DE CONTROL DISTRITAL'!D21</f>
        <v xml:space="preserve">Credenciales disponibles para entrega = </v>
      </c>
      <c r="E22" s="163" t="str">
        <f>'[3]PANEL DE CONTROL DISTRITAL'!E21</f>
        <v>(Credenciales en resguardo / Credenciales totales en SIIRFE disponibles para entrega) x 100</v>
      </c>
      <c r="F22" s="165" t="str">
        <f>'[3]PANEL DE CONTROL DISTRITAL'!F21</f>
        <v>Semanal (remesa)</v>
      </c>
      <c r="G22" s="166">
        <f>'[3]PANEL DE CONTROL DISTRITAL'!G21</f>
        <v>1</v>
      </c>
      <c r="H22" s="167" t="str">
        <f>'[3]PANEL DE CONTROL DISTRITAL'!H21</f>
        <v>Credenciales en resguardo</v>
      </c>
      <c r="I22" s="168">
        <v>0</v>
      </c>
      <c r="J22" s="168">
        <v>0</v>
      </c>
      <c r="K22" s="168">
        <v>0</v>
      </c>
      <c r="L22" s="168">
        <v>0</v>
      </c>
      <c r="M22" s="168">
        <v>0</v>
      </c>
      <c r="N22" s="168">
        <v>0</v>
      </c>
      <c r="O22" s="168">
        <v>0</v>
      </c>
      <c r="P22" s="168">
        <v>0</v>
      </c>
      <c r="Q22" s="168">
        <v>0</v>
      </c>
      <c r="R22" s="168">
        <v>0</v>
      </c>
      <c r="S22" s="168">
        <v>0</v>
      </c>
      <c r="T22" s="168">
        <v>0</v>
      </c>
      <c r="U22" s="168">
        <v>0</v>
      </c>
      <c r="V22" s="168">
        <v>0</v>
      </c>
      <c r="W22" s="168">
        <v>0</v>
      </c>
      <c r="X22" s="168">
        <v>0</v>
      </c>
      <c r="Y22" s="168">
        <v>0</v>
      </c>
      <c r="Z22" s="168">
        <v>0</v>
      </c>
      <c r="AA22" s="168">
        <v>0</v>
      </c>
      <c r="AB22" s="168">
        <v>0</v>
      </c>
      <c r="AC22" s="168">
        <v>0</v>
      </c>
      <c r="AD22" s="168">
        <v>0</v>
      </c>
      <c r="AE22" s="168">
        <v>0</v>
      </c>
      <c r="AF22" s="168">
        <v>0</v>
      </c>
      <c r="AG22" s="168">
        <v>0</v>
      </c>
      <c r="AH22" s="168">
        <v>0</v>
      </c>
      <c r="AI22" s="168">
        <v>0</v>
      </c>
      <c r="AJ22" s="168">
        <v>0</v>
      </c>
      <c r="AK22" s="168">
        <v>0</v>
      </c>
      <c r="AL22" s="168">
        <v>0</v>
      </c>
      <c r="AM22" s="168">
        <v>0</v>
      </c>
      <c r="AN22" s="168">
        <v>0</v>
      </c>
      <c r="AO22" s="168">
        <v>0</v>
      </c>
      <c r="AP22" s="168">
        <v>0</v>
      </c>
      <c r="AQ22" s="168">
        <v>696</v>
      </c>
      <c r="AR22" s="168">
        <v>510</v>
      </c>
      <c r="AS22" s="168">
        <v>593</v>
      </c>
      <c r="AT22" s="168">
        <v>310</v>
      </c>
      <c r="AU22" s="168">
        <v>67</v>
      </c>
      <c r="AV22" s="169">
        <f>IFERROR(SUM(I22:AU22)/SUM(I23:AU23),0)</f>
        <v>1</v>
      </c>
    </row>
    <row r="23" spans="1:60" s="3" customFormat="1" ht="50.1" customHeight="1" thickTop="1" thickBot="1" x14ac:dyDescent="0.3">
      <c r="A23" s="161"/>
      <c r="B23" s="162"/>
      <c r="C23" s="163"/>
      <c r="D23" s="164"/>
      <c r="E23" s="163"/>
      <c r="F23" s="165"/>
      <c r="G23" s="166"/>
      <c r="H23" s="167" t="str">
        <f>'[3]PANEL DE CONTROL DISTRITAL'!H22</f>
        <v>Credenciales totales en SIIRFE disponibles para entrega</v>
      </c>
      <c r="I23" s="170">
        <v>0</v>
      </c>
      <c r="J23" s="170">
        <v>0</v>
      </c>
      <c r="K23" s="170">
        <v>0</v>
      </c>
      <c r="L23" s="170">
        <v>0</v>
      </c>
      <c r="M23" s="170">
        <v>0</v>
      </c>
      <c r="N23" s="170">
        <v>0</v>
      </c>
      <c r="O23" s="170">
        <v>0</v>
      </c>
      <c r="P23" s="170">
        <v>0</v>
      </c>
      <c r="Q23" s="170">
        <v>0</v>
      </c>
      <c r="R23" s="170">
        <v>0</v>
      </c>
      <c r="S23" s="170">
        <v>0</v>
      </c>
      <c r="T23" s="170">
        <v>0</v>
      </c>
      <c r="U23" s="170">
        <v>0</v>
      </c>
      <c r="V23" s="170">
        <v>0</v>
      </c>
      <c r="W23" s="170">
        <v>0</v>
      </c>
      <c r="X23" s="170">
        <v>0</v>
      </c>
      <c r="Y23" s="170">
        <v>0</v>
      </c>
      <c r="Z23" s="170">
        <v>0</v>
      </c>
      <c r="AA23" s="170">
        <v>0</v>
      </c>
      <c r="AB23" s="170">
        <v>0</v>
      </c>
      <c r="AC23" s="170">
        <v>0</v>
      </c>
      <c r="AD23" s="170">
        <v>0</v>
      </c>
      <c r="AE23" s="170">
        <v>0</v>
      </c>
      <c r="AF23" s="170">
        <v>0</v>
      </c>
      <c r="AG23" s="170">
        <v>0</v>
      </c>
      <c r="AH23" s="170">
        <v>0</v>
      </c>
      <c r="AI23" s="170">
        <v>0</v>
      </c>
      <c r="AJ23" s="170">
        <v>0</v>
      </c>
      <c r="AK23" s="170">
        <v>0</v>
      </c>
      <c r="AL23" s="170">
        <v>0</v>
      </c>
      <c r="AM23" s="170">
        <v>0</v>
      </c>
      <c r="AN23" s="170">
        <v>0</v>
      </c>
      <c r="AO23" s="170">
        <v>0</v>
      </c>
      <c r="AP23" s="170">
        <v>0</v>
      </c>
      <c r="AQ23" s="170">
        <v>696</v>
      </c>
      <c r="AR23" s="170">
        <v>510</v>
      </c>
      <c r="AS23" s="170">
        <v>593</v>
      </c>
      <c r="AT23" s="170">
        <v>310</v>
      </c>
      <c r="AU23" s="170">
        <v>67</v>
      </c>
      <c r="AV23" s="169"/>
    </row>
    <row r="24" spans="1:60" s="4" customFormat="1" ht="15" thickTop="1" thickBot="1" x14ac:dyDescent="0.3">
      <c r="A24" s="161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</row>
    <row r="25" spans="1:60" ht="50.1" customHeight="1" thickTop="1" thickBot="1" x14ac:dyDescent="0.3">
      <c r="A25" s="161">
        <f>'[3]PANEL DE CONTROL DISTRITAL'!A24</f>
        <v>6</v>
      </c>
      <c r="B25" s="162" t="str">
        <f>'[3]PANEL DE CONTROL DISTRITAL'!B24</f>
        <v>ENTREGA</v>
      </c>
      <c r="C25" s="163" t="str">
        <f>'[3]PANEL DE CONTROL DISTRITAL'!C24</f>
        <v>Operador de Equipo Tecnológico</v>
      </c>
      <c r="D25" s="164" t="str">
        <f>'[3]PANEL DE CONTROL DISTRITAL'!D24</f>
        <v xml:space="preserve">Efectividad de entrega de CPV en MAC = </v>
      </c>
      <c r="E25" s="163" t="str">
        <f>'[3]PANEL DE CONTROL DISTRITAL'!E24</f>
        <v>(Total de credenciales entregadas / Total de credenciales solicitadas) x 100</v>
      </c>
      <c r="F25" s="165" t="str">
        <f>'[3]PANEL DE CONTROL DISTRITAL'!F24</f>
        <v>Semanal (remesa)</v>
      </c>
      <c r="G25" s="166">
        <f>'[3]PANEL DE CONTROL DISTRITAL'!G24</f>
        <v>0.9</v>
      </c>
      <c r="H25" s="167" t="str">
        <f>'[3]PANEL DE CONTROL DISTRITAL'!H24</f>
        <v xml:space="preserve">Total de credenciales entregadas </v>
      </c>
      <c r="I25" s="168">
        <v>0</v>
      </c>
      <c r="J25" s="168">
        <v>0</v>
      </c>
      <c r="K25" s="168">
        <v>0</v>
      </c>
      <c r="L25" s="168">
        <v>0</v>
      </c>
      <c r="M25" s="168">
        <v>0</v>
      </c>
      <c r="N25" s="168">
        <v>0</v>
      </c>
      <c r="O25" s="168">
        <v>0</v>
      </c>
      <c r="P25" s="168">
        <v>0</v>
      </c>
      <c r="Q25" s="168">
        <v>0</v>
      </c>
      <c r="R25" s="168">
        <v>0</v>
      </c>
      <c r="S25" s="168">
        <v>0</v>
      </c>
      <c r="T25" s="168">
        <v>0</v>
      </c>
      <c r="U25" s="168">
        <v>0</v>
      </c>
      <c r="V25" s="168">
        <v>0</v>
      </c>
      <c r="W25" s="168">
        <v>0</v>
      </c>
      <c r="X25" s="168">
        <v>0</v>
      </c>
      <c r="Y25" s="168">
        <v>0</v>
      </c>
      <c r="Z25" s="168">
        <v>0</v>
      </c>
      <c r="AA25" s="168">
        <v>0</v>
      </c>
      <c r="AB25" s="168">
        <v>0</v>
      </c>
      <c r="AC25" s="168">
        <v>0</v>
      </c>
      <c r="AD25" s="168">
        <v>0</v>
      </c>
      <c r="AE25" s="168">
        <v>0</v>
      </c>
      <c r="AF25" s="168">
        <v>0</v>
      </c>
      <c r="AG25" s="168">
        <v>0</v>
      </c>
      <c r="AH25" s="168">
        <v>0</v>
      </c>
      <c r="AI25" s="168">
        <v>0</v>
      </c>
      <c r="AJ25" s="168">
        <v>0</v>
      </c>
      <c r="AK25" s="168">
        <v>0</v>
      </c>
      <c r="AL25" s="168">
        <v>0</v>
      </c>
      <c r="AM25" s="168">
        <v>0</v>
      </c>
      <c r="AN25" s="168">
        <v>0</v>
      </c>
      <c r="AO25" s="168">
        <v>0</v>
      </c>
      <c r="AP25" s="168">
        <v>0</v>
      </c>
      <c r="AQ25" s="168">
        <v>339</v>
      </c>
      <c r="AR25" s="168">
        <v>396</v>
      </c>
      <c r="AS25" s="168">
        <v>386</v>
      </c>
      <c r="AT25" s="168">
        <v>383</v>
      </c>
      <c r="AU25" s="168">
        <v>43</v>
      </c>
      <c r="AV25" s="169">
        <f>IFERROR(SUM(I25:AU25)/SUM(I26:AU26),0)</f>
        <v>1</v>
      </c>
    </row>
    <row r="26" spans="1:60" ht="50.1" customHeight="1" thickTop="1" thickBot="1" x14ac:dyDescent="0.3">
      <c r="A26" s="161"/>
      <c r="B26" s="162"/>
      <c r="C26" s="163"/>
      <c r="D26" s="164"/>
      <c r="E26" s="163"/>
      <c r="F26" s="165"/>
      <c r="G26" s="166"/>
      <c r="H26" s="167" t="str">
        <f>'[3]PANEL DE CONTROL DISTRITAL'!H25</f>
        <v xml:space="preserve"> Total de credenciales solicitadas</v>
      </c>
      <c r="I26" s="170">
        <v>0</v>
      </c>
      <c r="J26" s="170">
        <v>0</v>
      </c>
      <c r="K26" s="170">
        <v>0</v>
      </c>
      <c r="L26" s="170">
        <v>0</v>
      </c>
      <c r="M26" s="170">
        <v>0</v>
      </c>
      <c r="N26" s="170">
        <v>0</v>
      </c>
      <c r="O26" s="170">
        <v>0</v>
      </c>
      <c r="P26" s="170">
        <v>0</v>
      </c>
      <c r="Q26" s="170">
        <v>0</v>
      </c>
      <c r="R26" s="170">
        <v>0</v>
      </c>
      <c r="S26" s="170">
        <v>0</v>
      </c>
      <c r="T26" s="170">
        <v>0</v>
      </c>
      <c r="U26" s="170">
        <v>0</v>
      </c>
      <c r="V26" s="170">
        <v>0</v>
      </c>
      <c r="W26" s="170">
        <v>0</v>
      </c>
      <c r="X26" s="170">
        <v>0</v>
      </c>
      <c r="Y26" s="170">
        <v>0</v>
      </c>
      <c r="Z26" s="170">
        <v>0</v>
      </c>
      <c r="AA26" s="170">
        <v>0</v>
      </c>
      <c r="AB26" s="170">
        <v>0</v>
      </c>
      <c r="AC26" s="170">
        <v>0</v>
      </c>
      <c r="AD26" s="170">
        <v>0</v>
      </c>
      <c r="AE26" s="170">
        <v>0</v>
      </c>
      <c r="AF26" s="170">
        <v>0</v>
      </c>
      <c r="AG26" s="170">
        <v>0</v>
      </c>
      <c r="AH26" s="170">
        <v>0</v>
      </c>
      <c r="AI26" s="170">
        <v>0</v>
      </c>
      <c r="AJ26" s="170">
        <v>0</v>
      </c>
      <c r="AK26" s="170">
        <v>0</v>
      </c>
      <c r="AL26" s="170">
        <v>0</v>
      </c>
      <c r="AM26" s="170">
        <v>0</v>
      </c>
      <c r="AN26" s="170">
        <v>0</v>
      </c>
      <c r="AO26" s="170">
        <v>0</v>
      </c>
      <c r="AP26" s="170">
        <v>0</v>
      </c>
      <c r="AQ26" s="170">
        <v>339</v>
      </c>
      <c r="AR26" s="170">
        <v>396</v>
      </c>
      <c r="AS26" s="170">
        <v>386</v>
      </c>
      <c r="AT26" s="170">
        <v>383</v>
      </c>
      <c r="AU26" s="170">
        <v>43</v>
      </c>
      <c r="AV26" s="16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0" customHeight="1" thickTop="1" x14ac:dyDescent="0.25"/>
  </sheetData>
  <mergeCells count="71"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10:A11"/>
    <mergeCell ref="B10:B11"/>
    <mergeCell ref="C10:C11"/>
    <mergeCell ref="D10:D11"/>
    <mergeCell ref="E10:E11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AV25:AV26"/>
    <mergeCell ref="I29:L29"/>
    <mergeCell ref="B34:M34"/>
    <mergeCell ref="B35:G35"/>
    <mergeCell ref="H35:M35"/>
  </mergeCells>
  <conditionalFormatting sqref="I21:AP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288" priority="2" operator="greaterThan">
      <formula>95%</formula>
    </cfRule>
    <cfRule type="cellIs" dxfId="287" priority="3" operator="greaterThanOrEqual">
      <formula>90%</formula>
    </cfRule>
    <cfRule type="cellIs" dxfId="286" priority="4" operator="lessThan">
      <formula>89.99%</formula>
    </cfRule>
  </conditionalFormatting>
  <conditionalFormatting sqref="AV13">
    <cfRule type="cellIs" dxfId="285" priority="5" operator="greaterThan">
      <formula>95%</formula>
    </cfRule>
    <cfRule type="cellIs" dxfId="284" priority="6" operator="greaterThanOrEqual">
      <formula>90%</formula>
    </cfRule>
    <cfRule type="cellIs" dxfId="283" priority="7" operator="lessThan">
      <formula>89.99%</formula>
    </cfRule>
  </conditionalFormatting>
  <conditionalFormatting sqref="AV16">
    <cfRule type="cellIs" dxfId="282" priority="8" operator="greaterThan">
      <formula>95%</formula>
    </cfRule>
    <cfRule type="cellIs" dxfId="281" priority="9" operator="greaterThanOrEqual">
      <formula>90%</formula>
    </cfRule>
    <cfRule type="cellIs" dxfId="280" priority="10" operator="lessThan">
      <formula>89.99%</formula>
    </cfRule>
  </conditionalFormatting>
  <conditionalFormatting sqref="AV19">
    <cfRule type="cellIs" dxfId="279" priority="11" operator="greaterThan">
      <formula>95%</formula>
    </cfRule>
    <cfRule type="cellIs" dxfId="278" priority="12" operator="greaterThanOrEqual">
      <formula>90%</formula>
    </cfRule>
    <cfRule type="cellIs" dxfId="277" priority="13" operator="lessThan">
      <formula>89.99%</formula>
    </cfRule>
  </conditionalFormatting>
  <conditionalFormatting sqref="AV25">
    <cfRule type="cellIs" dxfId="276" priority="14" operator="greaterThan">
      <formula>95%</formula>
    </cfRule>
    <cfRule type="cellIs" dxfId="275" priority="15" operator="greaterThanOrEqual">
      <formula>90%</formula>
    </cfRule>
    <cfRule type="cellIs" dxfId="274" priority="16" operator="lessThan">
      <formula>89.99%</formula>
    </cfRule>
  </conditionalFormatting>
  <conditionalFormatting sqref="AV22">
    <cfRule type="cellIs" dxfId="273" priority="17" operator="greaterThanOrEqual">
      <formula>100%</formula>
    </cfRule>
    <cfRule type="cellIs" dxfId="272" priority="18" operator="lessThan">
      <formula>99.99%</formula>
    </cfRule>
  </conditionalFormatting>
  <conditionalFormatting sqref="AQ21:AU21">
    <cfRule type="colorScale" priority="19">
      <colorScale>
        <cfvo type="min"/>
        <cfvo type="percentile" val="50"/>
        <cfvo type="max"/>
        <color rgb="FFE98BD7"/>
        <color rgb="FFD5007F"/>
        <color rgb="FF950054"/>
      </colorScale>
    </cfRule>
  </conditionalFormatting>
  <dataValidations count="1">
    <dataValidation showDropDown="1" showInputMessage="1" showErrorMessage="1" sqref="G10:G11 G13:G14 G16:G17 G19:G23 C21 G25:G26" xr:uid="{718BD800-E6FE-44C7-9336-9C0B02C5D4C5}">
      <formula1>0</formula1>
      <formula2>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69C2"/>
  </sheetPr>
  <dimension ref="A1:BH38"/>
  <sheetViews>
    <sheetView showGridLines="0" zoomScale="70" zoomScaleNormal="70" workbookViewId="0">
      <selection activeCell="A10" sqref="A10:A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5</v>
      </c>
      <c r="F2" s="122" t="s">
        <v>70</v>
      </c>
      <c r="G2" s="122"/>
      <c r="H2" s="22">
        <v>300551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9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40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40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41"/>
    </row>
    <row r="10" spans="1:60" s="2" customFormat="1" ht="50.1" customHeight="1" thickTop="1" thickBot="1" x14ac:dyDescent="0.3">
      <c r="A10" s="120">
        <f>'[2]PANEL DE CONTROL DISTRITAL'!A9</f>
        <v>1</v>
      </c>
      <c r="B10" s="121" t="str">
        <f>'[2]PANEL DE CONTROL DISTRITAL'!B9</f>
        <v>ENTREVISTA</v>
      </c>
      <c r="C10" s="116" t="str">
        <f>'[2]PANEL DE CONTROL DISTRITAL'!C9</f>
        <v xml:space="preserve"> Auxiliar de Atención Ciudadana</v>
      </c>
      <c r="D10" s="117" t="str">
        <f>'[2]PANEL DE CONTROL DISTRITAL'!D9</f>
        <v>Efectividad de la entrevista =</v>
      </c>
      <c r="E10" s="116" t="str">
        <f>'[2]PANEL DE CONTROL DISTRITAL'!E9</f>
        <v>(Número de trámites aplicados / (Número de fichas requisitadas - Notificaciones de improcedencia de trámite)) x 100</v>
      </c>
      <c r="F10" s="118" t="str">
        <f>'[2]PANEL DE CONTROL DISTRITAL'!F9</f>
        <v>Semanal (remesa)</v>
      </c>
      <c r="G10" s="119">
        <f>'[2]PANEL DE CONTROL DISTRITAL'!G9</f>
        <v>0.9</v>
      </c>
      <c r="H10" s="27" t="str">
        <f>'[2]PANEL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540</v>
      </c>
      <c r="AR10" s="25">
        <v>510</v>
      </c>
      <c r="AS10" s="25">
        <v>477</v>
      </c>
      <c r="AT10" s="25">
        <v>509</v>
      </c>
      <c r="AU10" s="25">
        <v>426</v>
      </c>
      <c r="AV10" s="109">
        <f>IFERROR(SUM(I10:AU10)/SUM(I11:AU11),0)</f>
        <v>0.97970553123756465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'[2]PANEL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551</v>
      </c>
      <c r="AR11" s="45">
        <v>530</v>
      </c>
      <c r="AS11" s="45">
        <v>492</v>
      </c>
      <c r="AT11" s="45">
        <v>513</v>
      </c>
      <c r="AU11" s="45">
        <v>427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'[2]PANEL DE CONTROL DISTRITAL'!A12</f>
        <v>2</v>
      </c>
      <c r="B13" s="121" t="str">
        <f>'[2]PANEL DE CONTROL DISTRITAL'!B12</f>
        <v>TRÁMITE</v>
      </c>
      <c r="C13" s="116" t="str">
        <f>'[2]PANEL DE CONTROL DISTRITAL'!C12</f>
        <v>Operador de Equipo Tecnológico</v>
      </c>
      <c r="D13" s="117" t="str">
        <f>'[2]PANEL DE CONTROL DISTRITAL'!D12</f>
        <v>Trámites exitosos efectivos=</v>
      </c>
      <c r="E13" s="116" t="str">
        <f>'[2]PANEL DE CONTROL DISTRITAL'!E12</f>
        <v>(Número de trámites exitosos / Número de trámites aplicados) x 100</v>
      </c>
      <c r="F13" s="118" t="str">
        <f>'[2]PANEL DE CONTROL DISTRITAL'!F12</f>
        <v>Semanal (remesa)</v>
      </c>
      <c r="G13" s="119">
        <f>'[2]PANEL DE CONTROL DISTRITAL'!G12</f>
        <v>0.9</v>
      </c>
      <c r="H13" s="27" t="str">
        <f>'[2]PANEL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535</v>
      </c>
      <c r="AR13" s="25">
        <v>507</v>
      </c>
      <c r="AS13" s="25">
        <v>470</v>
      </c>
      <c r="AT13" s="25">
        <v>506</v>
      </c>
      <c r="AU13" s="25">
        <v>419</v>
      </c>
      <c r="AV13" s="109">
        <f>IFERROR(SUM(I13:AU13)/SUM(I14:AU14),0)</f>
        <v>0.98984565393988622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'[2]PANEL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540</v>
      </c>
      <c r="AR14" s="45">
        <v>510</v>
      </c>
      <c r="AS14" s="45">
        <v>477</v>
      </c>
      <c r="AT14" s="45">
        <v>509</v>
      </c>
      <c r="AU14" s="45">
        <v>426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'[2]PANEL DE CONTROL DISTRITAL'!A15</f>
        <v>3</v>
      </c>
      <c r="B16" s="121" t="str">
        <f>'[2]PANEL DE CONTROL DISTRITAL'!B15</f>
        <v>TRANSFERENCIA</v>
      </c>
      <c r="C16" s="116" t="str">
        <f>'[2]PANEL DE CONTROL DISTRITAL'!C15</f>
        <v>Responsable de Módulo</v>
      </c>
      <c r="D16" s="117" t="str">
        <f>'[2]PANEL DE CONTROL DISTRITAL'!D15</f>
        <v xml:space="preserve">Transacciones exitosas = </v>
      </c>
      <c r="E16" s="116" t="str">
        <f>'[2]PANEL DE CONTROL DISTRITAL'!E15</f>
        <v>(Número de Archivos de Transacción aceptados /Total de Archivos de Transacción procesados) x100</v>
      </c>
      <c r="F16" s="118" t="str">
        <f>'[2]PANEL DE CONTROL DISTRITAL'!F15</f>
        <v>Semanal (remesa)</v>
      </c>
      <c r="G16" s="119">
        <f>'[2]PANEL DE CONTROL DISTRITAL'!G15</f>
        <v>0.9</v>
      </c>
      <c r="H16" s="27" t="str">
        <f>'[2]PANEL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159">
        <v>540</v>
      </c>
      <c r="AR16" s="159">
        <v>510</v>
      </c>
      <c r="AS16" s="159">
        <v>477</v>
      </c>
      <c r="AT16" s="159">
        <v>509</v>
      </c>
      <c r="AU16" s="159">
        <v>426</v>
      </c>
      <c r="AV16" s="109">
        <f>IFERROR(SUM(I16:AU16)/SUM(I17:AU17),0)</f>
        <v>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'[2]PANEL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160">
        <v>540</v>
      </c>
      <c r="AR17" s="160">
        <v>510</v>
      </c>
      <c r="AS17" s="160">
        <v>477</v>
      </c>
      <c r="AT17" s="160">
        <v>509</v>
      </c>
      <c r="AU17" s="160">
        <v>426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'[2]PANEL DE CONTROL DISTRITAL'!A18</f>
        <v>4</v>
      </c>
      <c r="B19" s="121" t="str">
        <f>'[2]PANEL DE CONTROL DISTRITAL'!B18</f>
        <v>CONCILIACIÓN</v>
      </c>
      <c r="C19" s="116" t="str">
        <f>'[2]PANEL DE CONTROL DISTRITAL'!C18</f>
        <v>Responsable de Módulo</v>
      </c>
      <c r="D19" s="117" t="str">
        <f>'[2]PANEL DE CONTROL DISTRITAL'!D18</f>
        <v xml:space="preserve">Credenciales disponibles para entrega = </v>
      </c>
      <c r="E19" s="116" t="str">
        <f>'[2]PANEL DE CONTROL DISTRITAL'!E18</f>
        <v>((Credenciales recibidas - credenciales inconsistentes) / Credenciales recibidas) x 100</v>
      </c>
      <c r="F19" s="118" t="str">
        <f>'[2]PANEL DE CONTROL DISTRITAL'!F18</f>
        <v>Semanal (remesa)</v>
      </c>
      <c r="G19" s="119">
        <f>'[2]PANEL DE CONTROL DISTRITAL'!G18</f>
        <v>0.9</v>
      </c>
      <c r="H19" s="27" t="str">
        <f>'[2]PANEL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637</v>
      </c>
      <c r="AR19" s="25">
        <v>217</v>
      </c>
      <c r="AS19" s="25">
        <v>674</v>
      </c>
      <c r="AT19" s="25">
        <v>602</v>
      </c>
      <c r="AU19" s="25">
        <v>309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'[2]PANEL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637</v>
      </c>
      <c r="AR20" s="45">
        <v>217</v>
      </c>
      <c r="AS20" s="45">
        <v>674</v>
      </c>
      <c r="AT20" s="45">
        <v>602</v>
      </c>
      <c r="AU20" s="45">
        <v>309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'[2]PANEL DE CONTROL DISTRITAL'!A21</f>
        <v>5</v>
      </c>
      <c r="B22" s="121" t="str">
        <f>'[2]PANEL DE CONTROL DISTRITAL'!B21</f>
        <v>CONCILIACIÓN</v>
      </c>
      <c r="C22" s="116" t="str">
        <f>'[2]PANEL DE CONTROL DISTRITAL'!C21</f>
        <v>Responsable de Módulo</v>
      </c>
      <c r="D22" s="117" t="str">
        <f>'[2]PANEL DE CONTROL DISTRITAL'!D21</f>
        <v xml:space="preserve">Credenciales disponibles para entrega = </v>
      </c>
      <c r="E22" s="116" t="str">
        <f>'[2]PANEL DE CONTROL DISTRITAL'!E21</f>
        <v>(Credenciales en resguardo / Credenciales totales en SIIRFE disponibles para entrega) x 100</v>
      </c>
      <c r="F22" s="118" t="str">
        <f>'[2]PANEL DE CONTROL DISTRITAL'!F21</f>
        <v>Semanal (remesa)</v>
      </c>
      <c r="G22" s="119">
        <f>'[2]PANEL DE CONTROL DISTRITAL'!G21</f>
        <v>1</v>
      </c>
      <c r="H22" s="27" t="str">
        <f>'[2]PANEL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1046</v>
      </c>
      <c r="AR22" s="25">
        <v>708</v>
      </c>
      <c r="AS22" s="25">
        <v>943</v>
      </c>
      <c r="AT22" s="25">
        <v>1023</v>
      </c>
      <c r="AU22" s="25">
        <v>723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'[2]PANEL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1046</v>
      </c>
      <c r="AR23" s="45">
        <v>708</v>
      </c>
      <c r="AS23" s="45">
        <v>943</v>
      </c>
      <c r="AT23" s="45">
        <v>1023</v>
      </c>
      <c r="AU23" s="45">
        <v>723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'[2]PANEL DE CONTROL DISTRITAL'!A24</f>
        <v>6</v>
      </c>
      <c r="B25" s="121" t="str">
        <f>'[2]PANEL DE CONTROL DISTRITAL'!B24</f>
        <v>ENTREGA</v>
      </c>
      <c r="C25" s="116" t="str">
        <f>'[2]PANEL DE CONTROL DISTRITAL'!C24</f>
        <v>Operador de Equipo Tecnológico</v>
      </c>
      <c r="D25" s="117" t="str">
        <f>'[2]PANEL DE CONTROL DISTRITAL'!D24</f>
        <v xml:space="preserve">Efectividad de entrega de CPV en MAC = </v>
      </c>
      <c r="E25" s="116" t="str">
        <f>'[2]PANEL DE CONTROL DISTRITAL'!E24</f>
        <v>(Total de credenciales entregadas / Total de credenciales solicitadas) x 100</v>
      </c>
      <c r="F25" s="118" t="str">
        <f>'[2]PANEL DE CONTROL DISTRITAL'!F24</f>
        <v>Semanal (remesa)</v>
      </c>
      <c r="G25" s="119">
        <f>'[2]PANEL DE CONTROL DISTRITAL'!G24</f>
        <v>0.9</v>
      </c>
      <c r="H25" s="27" t="str">
        <f>'[2]PANEL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615</v>
      </c>
      <c r="AR25" s="25">
        <v>555</v>
      </c>
      <c r="AS25" s="25">
        <v>439</v>
      </c>
      <c r="AT25" s="25">
        <v>522</v>
      </c>
      <c r="AU25" s="25">
        <v>604</v>
      </c>
      <c r="AV25" s="109">
        <f>IFERROR(SUM(I25:AU25)/SUM(I26:AU26),0)</f>
        <v>1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'[2]PANEL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615</v>
      </c>
      <c r="AR26" s="45">
        <v>555</v>
      </c>
      <c r="AS26" s="45">
        <v>439</v>
      </c>
      <c r="AT26" s="45">
        <v>522</v>
      </c>
      <c r="AU26" s="45">
        <v>604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0" customHeight="1" thickTop="1" x14ac:dyDescent="0.25"/>
  </sheetData>
  <mergeCells count="71">
    <mergeCell ref="F22:F23"/>
    <mergeCell ref="G22:G23"/>
    <mergeCell ref="AV22:AV23"/>
    <mergeCell ref="A24:AV24"/>
    <mergeCell ref="A25:A26"/>
    <mergeCell ref="A22:A23"/>
    <mergeCell ref="B22:B23"/>
    <mergeCell ref="C22:C23"/>
    <mergeCell ref="D22:D23"/>
    <mergeCell ref="E22:E23"/>
    <mergeCell ref="F19:F20"/>
    <mergeCell ref="G19:G20"/>
    <mergeCell ref="AV19:AV20"/>
    <mergeCell ref="A19:A20"/>
    <mergeCell ref="B19:B20"/>
    <mergeCell ref="C19:C20"/>
    <mergeCell ref="D19:D20"/>
    <mergeCell ref="E19:E20"/>
    <mergeCell ref="F16:F17"/>
    <mergeCell ref="G16:G17"/>
    <mergeCell ref="AV16:AV17"/>
    <mergeCell ref="A18:AV18"/>
    <mergeCell ref="A16:A17"/>
    <mergeCell ref="B16:B17"/>
    <mergeCell ref="C16:C17"/>
    <mergeCell ref="D16:D17"/>
    <mergeCell ref="E16:E17"/>
    <mergeCell ref="F13:F14"/>
    <mergeCell ref="G13:G14"/>
    <mergeCell ref="AV13:AV14"/>
    <mergeCell ref="A15:AV15"/>
    <mergeCell ref="A13:A14"/>
    <mergeCell ref="B13:B14"/>
    <mergeCell ref="C13:C14"/>
    <mergeCell ref="D13:D14"/>
    <mergeCell ref="E13:E14"/>
    <mergeCell ref="A12:AV12"/>
    <mergeCell ref="A10:A11"/>
    <mergeCell ref="B10:B11"/>
    <mergeCell ref="C10:C11"/>
    <mergeCell ref="D10:D11"/>
    <mergeCell ref="E10:E11"/>
    <mergeCell ref="A1:AV1"/>
    <mergeCell ref="F2:G2"/>
    <mergeCell ref="A4:AV4"/>
    <mergeCell ref="A5:AV5"/>
    <mergeCell ref="F10:F11"/>
    <mergeCell ref="G10:G11"/>
    <mergeCell ref="AV10:AV11"/>
    <mergeCell ref="A6:A9"/>
    <mergeCell ref="B6:H6"/>
    <mergeCell ref="I6:AU6"/>
    <mergeCell ref="AV6:AV9"/>
    <mergeCell ref="B7:D7"/>
    <mergeCell ref="E7:H7"/>
    <mergeCell ref="I7:AU7"/>
    <mergeCell ref="B8:AU8"/>
    <mergeCell ref="AS2:AV2"/>
    <mergeCell ref="B36:G37"/>
    <mergeCell ref="H36:M37"/>
    <mergeCell ref="G25:G26"/>
    <mergeCell ref="AV25:AV26"/>
    <mergeCell ref="I29:L29"/>
    <mergeCell ref="B34:M34"/>
    <mergeCell ref="B35:G35"/>
    <mergeCell ref="H35:M35"/>
    <mergeCell ref="B25:B26"/>
    <mergeCell ref="C25:C26"/>
    <mergeCell ref="D25:D26"/>
    <mergeCell ref="E25:E26"/>
    <mergeCell ref="F25:F26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407" priority="15" operator="greaterThan">
      <formula>95%</formula>
    </cfRule>
    <cfRule type="cellIs" dxfId="406" priority="16" operator="greaterThanOrEqual">
      <formula>90%</formula>
    </cfRule>
    <cfRule type="cellIs" dxfId="405" priority="17" operator="lessThan">
      <formula>89.99%</formula>
    </cfRule>
  </conditionalFormatting>
  <conditionalFormatting sqref="AV13">
    <cfRule type="cellIs" dxfId="404" priority="12" operator="greaterThan">
      <formula>95%</formula>
    </cfRule>
    <cfRule type="cellIs" dxfId="403" priority="13" operator="greaterThanOrEqual">
      <formula>90%</formula>
    </cfRule>
    <cfRule type="cellIs" dxfId="402" priority="14" operator="lessThan">
      <formula>89.99%</formula>
    </cfRule>
  </conditionalFormatting>
  <conditionalFormatting sqref="AV16">
    <cfRule type="cellIs" dxfId="401" priority="9" operator="greaterThan">
      <formula>95%</formula>
    </cfRule>
    <cfRule type="cellIs" dxfId="400" priority="10" operator="greaterThanOrEqual">
      <formula>90%</formula>
    </cfRule>
    <cfRule type="cellIs" dxfId="399" priority="11" operator="lessThan">
      <formula>89.99%</formula>
    </cfRule>
  </conditionalFormatting>
  <conditionalFormatting sqref="AV19">
    <cfRule type="cellIs" dxfId="398" priority="6" operator="greaterThan">
      <formula>95%</formula>
    </cfRule>
    <cfRule type="cellIs" dxfId="397" priority="7" operator="greaterThanOrEqual">
      <formula>90%</formula>
    </cfRule>
    <cfRule type="cellIs" dxfId="396" priority="8" operator="lessThan">
      <formula>89.99%</formula>
    </cfRule>
  </conditionalFormatting>
  <conditionalFormatting sqref="AV25">
    <cfRule type="cellIs" dxfId="395" priority="3" operator="greaterThan">
      <formula>95%</formula>
    </cfRule>
    <cfRule type="cellIs" dxfId="394" priority="4" operator="greaterThanOrEqual">
      <formula>90%</formula>
    </cfRule>
    <cfRule type="cellIs" dxfId="393" priority="5" operator="lessThan">
      <formula>89.99%</formula>
    </cfRule>
  </conditionalFormatting>
  <conditionalFormatting sqref="AV22">
    <cfRule type="cellIs" dxfId="392" priority="1" operator="greaterThanOrEqual">
      <formula>100%</formula>
    </cfRule>
    <cfRule type="cellIs" dxfId="391" priority="2" operator="lessThan">
      <formula>99.99%</formula>
    </cfRule>
  </conditionalFormatting>
  <dataValidations count="1">
    <dataValidation showDropDown="1" showInputMessage="1" showErrorMessage="1" sqref="C21 G19:G23 G10:G11 G16:G17 G13:G14 G25:G26" xr:uid="{01EF5027-6CB1-4117-8506-E00E5B840230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80E56-0BFB-4B08-865F-B916C7E02ADF}">
  <sheetPr>
    <tabColor rgb="FFFF69C2"/>
  </sheetPr>
  <dimension ref="A1:BH38"/>
  <sheetViews>
    <sheetView showGridLines="0" zoomScale="70" zoomScaleNormal="70" workbookViewId="0">
      <selection activeCell="A10" sqref="A10:A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5</v>
      </c>
      <c r="F2" s="122" t="s">
        <v>70</v>
      </c>
      <c r="G2" s="122"/>
      <c r="H2" s="22">
        <v>300552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9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40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40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41"/>
    </row>
    <row r="10" spans="1:60" s="2" customFormat="1" ht="50.1" customHeight="1" thickTop="1" thickBot="1" x14ac:dyDescent="0.3">
      <c r="A10" s="120">
        <f>'[2]PANEL DE CONTROL DISTRITAL'!A9</f>
        <v>1</v>
      </c>
      <c r="B10" s="121" t="str">
        <f>'[2]PANEL DE CONTROL DISTRITAL'!B9</f>
        <v>ENTREVISTA</v>
      </c>
      <c r="C10" s="116" t="str">
        <f>'[2]PANEL DE CONTROL DISTRITAL'!C9</f>
        <v xml:space="preserve"> Auxiliar de Atención Ciudadana</v>
      </c>
      <c r="D10" s="117" t="str">
        <f>'[2]PANEL DE CONTROL DISTRITAL'!D9</f>
        <v>Efectividad de la entrevista =</v>
      </c>
      <c r="E10" s="116" t="str">
        <f>'[2]PANEL DE CONTROL DISTRITAL'!E9</f>
        <v>(Número de trámites aplicados / (Número de fichas requisitadas - Notificaciones de improcedencia de trámite)) x 100</v>
      </c>
      <c r="F10" s="118" t="str">
        <f>'[2]PANEL DE CONTROL DISTRITAL'!F9</f>
        <v>Semanal (remesa)</v>
      </c>
      <c r="G10" s="119">
        <f>'[2]PANEL DE CONTROL DISTRITAL'!G9</f>
        <v>0.9</v>
      </c>
      <c r="H10" s="27" t="str">
        <f>'[2]PANEL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123</v>
      </c>
      <c r="AR10" s="25">
        <v>101</v>
      </c>
      <c r="AS10" s="25">
        <v>78</v>
      </c>
      <c r="AT10" s="25">
        <v>110</v>
      </c>
      <c r="AU10" s="25">
        <v>81</v>
      </c>
      <c r="AV10" s="109">
        <f>IFERROR(SUM(I10:AU10)/SUM(I11:AU11),0)</f>
        <v>1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'[2]PANEL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123</v>
      </c>
      <c r="AR11" s="45">
        <v>101</v>
      </c>
      <c r="AS11" s="45">
        <v>78</v>
      </c>
      <c r="AT11" s="45">
        <v>110</v>
      </c>
      <c r="AU11" s="45">
        <v>81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'[2]PANEL DE CONTROL DISTRITAL'!A12</f>
        <v>2</v>
      </c>
      <c r="B13" s="121" t="str">
        <f>'[2]PANEL DE CONTROL DISTRITAL'!B12</f>
        <v>TRÁMITE</v>
      </c>
      <c r="C13" s="116" t="str">
        <f>'[2]PANEL DE CONTROL DISTRITAL'!C12</f>
        <v>Operador de Equipo Tecnológico</v>
      </c>
      <c r="D13" s="117" t="str">
        <f>'[2]PANEL DE CONTROL DISTRITAL'!D12</f>
        <v>Trámites exitosos efectivos=</v>
      </c>
      <c r="E13" s="116" t="str">
        <f>'[2]PANEL DE CONTROL DISTRITAL'!E12</f>
        <v>(Número de trámites exitosos / Número de trámites aplicados) x 100</v>
      </c>
      <c r="F13" s="118" t="str">
        <f>'[2]PANEL DE CONTROL DISTRITAL'!F12</f>
        <v>Semanal (remesa)</v>
      </c>
      <c r="G13" s="119">
        <f>'[2]PANEL DE CONTROL DISTRITAL'!G12</f>
        <v>0.9</v>
      </c>
      <c r="H13" s="27" t="str">
        <f>'[2]PANEL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122</v>
      </c>
      <c r="AR13" s="25">
        <v>101</v>
      </c>
      <c r="AS13" s="25">
        <v>77</v>
      </c>
      <c r="AT13" s="25">
        <v>109</v>
      </c>
      <c r="AU13" s="25">
        <v>80</v>
      </c>
      <c r="AV13" s="109">
        <f>IFERROR(SUM(I13:AU13)/SUM(I14:AU14),0)</f>
        <v>0.99188640973630826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'[2]PANEL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123</v>
      </c>
      <c r="AR14" s="45">
        <v>101</v>
      </c>
      <c r="AS14" s="45">
        <v>78</v>
      </c>
      <c r="AT14" s="45">
        <v>110</v>
      </c>
      <c r="AU14" s="45">
        <v>81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'[2]PANEL DE CONTROL DISTRITAL'!A15</f>
        <v>3</v>
      </c>
      <c r="B16" s="121" t="str">
        <f>'[2]PANEL DE CONTROL DISTRITAL'!B15</f>
        <v>TRANSFERENCIA</v>
      </c>
      <c r="C16" s="116" t="str">
        <f>'[2]PANEL DE CONTROL DISTRITAL'!C15</f>
        <v>Responsable de Módulo</v>
      </c>
      <c r="D16" s="117" t="str">
        <f>'[2]PANEL DE CONTROL DISTRITAL'!D15</f>
        <v xml:space="preserve">Transacciones exitosas = </v>
      </c>
      <c r="E16" s="116" t="str">
        <f>'[2]PANEL DE CONTROL DISTRITAL'!E15</f>
        <v>(Número de Archivos de Transacción aceptados /Total de Archivos de Transacción procesados) x100</v>
      </c>
      <c r="F16" s="118" t="str">
        <f>'[2]PANEL DE CONTROL DISTRITAL'!F15</f>
        <v>Semanal (remesa)</v>
      </c>
      <c r="G16" s="119">
        <f>'[2]PANEL DE CONTROL DISTRITAL'!G15</f>
        <v>0.9</v>
      </c>
      <c r="H16" s="27" t="str">
        <f>'[2]PANEL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159">
        <v>123</v>
      </c>
      <c r="AR16" s="159">
        <v>101</v>
      </c>
      <c r="AS16" s="159">
        <v>78</v>
      </c>
      <c r="AT16" s="159">
        <v>110</v>
      </c>
      <c r="AU16" s="159">
        <v>81</v>
      </c>
      <c r="AV16" s="109">
        <f>IFERROR(SUM(I16:AU16)/SUM(I17:AU17),0)</f>
        <v>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'[2]PANEL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160">
        <v>123</v>
      </c>
      <c r="AR17" s="160">
        <v>101</v>
      </c>
      <c r="AS17" s="160">
        <v>78</v>
      </c>
      <c r="AT17" s="160">
        <v>110</v>
      </c>
      <c r="AU17" s="160">
        <v>81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'[2]PANEL DE CONTROL DISTRITAL'!A18</f>
        <v>4</v>
      </c>
      <c r="B19" s="121" t="str">
        <f>'[2]PANEL DE CONTROL DISTRITAL'!B18</f>
        <v>CONCILIACIÓN</v>
      </c>
      <c r="C19" s="116" t="str">
        <f>'[2]PANEL DE CONTROL DISTRITAL'!C18</f>
        <v>Responsable de Módulo</v>
      </c>
      <c r="D19" s="117" t="str">
        <f>'[2]PANEL DE CONTROL DISTRITAL'!D18</f>
        <v xml:space="preserve">Credenciales disponibles para entrega = </v>
      </c>
      <c r="E19" s="116" t="str">
        <f>'[2]PANEL DE CONTROL DISTRITAL'!E18</f>
        <v>((Credenciales recibidas - credenciales inconsistentes) / Credenciales recibidas) x 100</v>
      </c>
      <c r="F19" s="118" t="str">
        <f>'[2]PANEL DE CONTROL DISTRITAL'!F18</f>
        <v>Semanal (remesa)</v>
      </c>
      <c r="G19" s="119">
        <f>'[2]PANEL DE CONTROL DISTRITAL'!G18</f>
        <v>0.9</v>
      </c>
      <c r="H19" s="27" t="str">
        <f>'[2]PANEL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249</v>
      </c>
      <c r="AR19" s="25">
        <v>166</v>
      </c>
      <c r="AS19" s="25">
        <v>40</v>
      </c>
      <c r="AT19" s="25">
        <v>72</v>
      </c>
      <c r="AU19" s="25">
        <v>113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'[2]PANEL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249</v>
      </c>
      <c r="AR20" s="45">
        <v>166</v>
      </c>
      <c r="AS20" s="45">
        <v>40</v>
      </c>
      <c r="AT20" s="45">
        <v>72</v>
      </c>
      <c r="AU20" s="45">
        <v>113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'[2]PANEL DE CONTROL DISTRITAL'!A21</f>
        <v>5</v>
      </c>
      <c r="B22" s="121" t="str">
        <f>'[2]PANEL DE CONTROL DISTRITAL'!B21</f>
        <v>CONCILIACIÓN</v>
      </c>
      <c r="C22" s="116" t="str">
        <f>'[2]PANEL DE CONTROL DISTRITAL'!C21</f>
        <v>Responsable de Módulo</v>
      </c>
      <c r="D22" s="117" t="str">
        <f>'[2]PANEL DE CONTROL DISTRITAL'!D21</f>
        <v xml:space="preserve">Credenciales disponibles para entrega = </v>
      </c>
      <c r="E22" s="116" t="str">
        <f>'[2]PANEL DE CONTROL DISTRITAL'!E21</f>
        <v>(Credenciales en resguardo / Credenciales totales en SIIRFE disponibles para entrega) x 100</v>
      </c>
      <c r="F22" s="118" t="str">
        <f>'[2]PANEL DE CONTROL DISTRITAL'!F21</f>
        <v>Semanal (remesa)</v>
      </c>
      <c r="G22" s="119">
        <f>'[2]PANEL DE CONTROL DISTRITAL'!G21</f>
        <v>1</v>
      </c>
      <c r="H22" s="27" t="str">
        <f>'[2]PANEL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537</v>
      </c>
      <c r="AR22" s="25">
        <v>635</v>
      </c>
      <c r="AS22" s="25">
        <v>451</v>
      </c>
      <c r="AT22" s="25">
        <v>353</v>
      </c>
      <c r="AU22" s="25">
        <v>283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'[2]PANEL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537</v>
      </c>
      <c r="AR23" s="45">
        <v>635</v>
      </c>
      <c r="AS23" s="45">
        <v>451</v>
      </c>
      <c r="AT23" s="45">
        <v>353</v>
      </c>
      <c r="AU23" s="45">
        <v>283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'[2]PANEL DE CONTROL DISTRITAL'!A24</f>
        <v>6</v>
      </c>
      <c r="B25" s="121" t="str">
        <f>'[2]PANEL DE CONTROL DISTRITAL'!B24</f>
        <v>ENTREGA</v>
      </c>
      <c r="C25" s="116" t="str">
        <f>'[2]PANEL DE CONTROL DISTRITAL'!C24</f>
        <v>Operador de Equipo Tecnológico</v>
      </c>
      <c r="D25" s="117" t="str">
        <f>'[2]PANEL DE CONTROL DISTRITAL'!D24</f>
        <v xml:space="preserve">Efectividad de entrega de CPV en MAC = </v>
      </c>
      <c r="E25" s="116" t="str">
        <f>'[2]PANEL DE CONTROL DISTRITAL'!E24</f>
        <v>(Total de credenciales entregadas / Total de credenciales solicitadas) x 100</v>
      </c>
      <c r="F25" s="118" t="str">
        <f>'[2]PANEL DE CONTROL DISTRITAL'!F24</f>
        <v>Semanal (remesa)</v>
      </c>
      <c r="G25" s="119">
        <f>'[2]PANEL DE CONTROL DISTRITAL'!G24</f>
        <v>0.9</v>
      </c>
      <c r="H25" s="27" t="str">
        <f>'[2]PANEL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155</v>
      </c>
      <c r="AR25" s="25">
        <v>68</v>
      </c>
      <c r="AS25" s="25">
        <v>224</v>
      </c>
      <c r="AT25" s="25">
        <v>170</v>
      </c>
      <c r="AU25" s="25">
        <v>178</v>
      </c>
      <c r="AV25" s="109">
        <f>IFERROR(SUM(I25:AU25)/SUM(I26:AU26),0)</f>
        <v>1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'[2]PANEL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155</v>
      </c>
      <c r="AR26" s="45">
        <v>68</v>
      </c>
      <c r="AS26" s="45">
        <v>224</v>
      </c>
      <c r="AT26" s="45">
        <v>170</v>
      </c>
      <c r="AU26" s="45">
        <v>178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0" customHeight="1" thickTop="1" x14ac:dyDescent="0.25"/>
  </sheetData>
  <mergeCells count="71"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10:A11"/>
    <mergeCell ref="B10:B11"/>
    <mergeCell ref="C10:C11"/>
    <mergeCell ref="D10:D11"/>
    <mergeCell ref="E10:E11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AV25:AV26"/>
    <mergeCell ref="I29:L29"/>
    <mergeCell ref="B34:M34"/>
    <mergeCell ref="B35:G35"/>
    <mergeCell ref="H35:M35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390" priority="15" operator="greaterThan">
      <formula>95%</formula>
    </cfRule>
    <cfRule type="cellIs" dxfId="389" priority="16" operator="greaterThanOrEqual">
      <formula>90%</formula>
    </cfRule>
    <cfRule type="cellIs" dxfId="388" priority="17" operator="lessThan">
      <formula>89.99%</formula>
    </cfRule>
  </conditionalFormatting>
  <conditionalFormatting sqref="AV13">
    <cfRule type="cellIs" dxfId="387" priority="12" operator="greaterThan">
      <formula>95%</formula>
    </cfRule>
    <cfRule type="cellIs" dxfId="386" priority="13" operator="greaterThanOrEqual">
      <formula>90%</formula>
    </cfRule>
    <cfRule type="cellIs" dxfId="385" priority="14" operator="lessThan">
      <formula>89.99%</formula>
    </cfRule>
  </conditionalFormatting>
  <conditionalFormatting sqref="AV16">
    <cfRule type="cellIs" dxfId="384" priority="9" operator="greaterThan">
      <formula>95%</formula>
    </cfRule>
    <cfRule type="cellIs" dxfId="383" priority="10" operator="greaterThanOrEqual">
      <formula>90%</formula>
    </cfRule>
    <cfRule type="cellIs" dxfId="382" priority="11" operator="lessThan">
      <formula>89.99%</formula>
    </cfRule>
  </conditionalFormatting>
  <conditionalFormatting sqref="AV19">
    <cfRule type="cellIs" dxfId="381" priority="6" operator="greaterThan">
      <formula>95%</formula>
    </cfRule>
    <cfRule type="cellIs" dxfId="380" priority="7" operator="greaterThanOrEqual">
      <formula>90%</formula>
    </cfRule>
    <cfRule type="cellIs" dxfId="379" priority="8" operator="lessThan">
      <formula>89.99%</formula>
    </cfRule>
  </conditionalFormatting>
  <conditionalFormatting sqref="AV25">
    <cfRule type="cellIs" dxfId="378" priority="3" operator="greaterThan">
      <formula>95%</formula>
    </cfRule>
    <cfRule type="cellIs" dxfId="377" priority="4" operator="greaterThanOrEqual">
      <formula>90%</formula>
    </cfRule>
    <cfRule type="cellIs" dxfId="376" priority="5" operator="lessThan">
      <formula>89.99%</formula>
    </cfRule>
  </conditionalFormatting>
  <conditionalFormatting sqref="AV22">
    <cfRule type="cellIs" dxfId="375" priority="1" operator="greaterThanOrEqual">
      <formula>100%</formula>
    </cfRule>
    <cfRule type="cellIs" dxfId="374" priority="2" operator="lessThan">
      <formula>99.99%</formula>
    </cfRule>
  </conditionalFormatting>
  <dataValidations count="1">
    <dataValidation showDropDown="1" showInputMessage="1" showErrorMessage="1" sqref="C21 G19:G23 G10:G11 G16:G17 G13:G14 G25:G26" xr:uid="{5F87754D-5F3A-41C2-94F7-CDA6B1B8E43A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B326B-FE27-411B-8C21-1C82B83533A2}">
  <sheetPr>
    <tabColor rgb="FFFF69C2"/>
  </sheetPr>
  <dimension ref="A1:BH38"/>
  <sheetViews>
    <sheetView showGridLines="0" zoomScale="70" zoomScaleNormal="70" workbookViewId="0">
      <selection activeCell="A10" sqref="A10:A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5</v>
      </c>
      <c r="F2" s="122" t="s">
        <v>70</v>
      </c>
      <c r="G2" s="122"/>
      <c r="H2" s="22">
        <v>300553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9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40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40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41"/>
    </row>
    <row r="10" spans="1:60" s="2" customFormat="1" ht="50.1" customHeight="1" thickTop="1" thickBot="1" x14ac:dyDescent="0.3">
      <c r="A10" s="120">
        <f>'[2]PANEL DE CONTROL DISTRITAL'!A9</f>
        <v>1</v>
      </c>
      <c r="B10" s="121" t="str">
        <f>'[2]PANEL DE CONTROL DISTRITAL'!B9</f>
        <v>ENTREVISTA</v>
      </c>
      <c r="C10" s="116" t="str">
        <f>'[2]PANEL DE CONTROL DISTRITAL'!C9</f>
        <v xml:space="preserve"> Auxiliar de Atención Ciudadana</v>
      </c>
      <c r="D10" s="117" t="str">
        <f>'[2]PANEL DE CONTROL DISTRITAL'!D9</f>
        <v>Efectividad de la entrevista =</v>
      </c>
      <c r="E10" s="116" t="str">
        <f>'[2]PANEL DE CONTROL DISTRITAL'!E9</f>
        <v>(Número de trámites aplicados / (Número de fichas requisitadas - Notificaciones de improcedencia de trámite)) x 100</v>
      </c>
      <c r="F10" s="118" t="str">
        <f>'[2]PANEL DE CONTROL DISTRITAL'!F9</f>
        <v>Semanal (remesa)</v>
      </c>
      <c r="G10" s="119">
        <f>'[2]PANEL DE CONTROL DISTRITAL'!G9</f>
        <v>0.9</v>
      </c>
      <c r="H10" s="27" t="str">
        <f>'[2]PANEL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107</v>
      </c>
      <c r="AR10" s="25">
        <v>96</v>
      </c>
      <c r="AS10" s="25">
        <v>98</v>
      </c>
      <c r="AT10" s="25">
        <v>97</v>
      </c>
      <c r="AU10" s="25">
        <v>72</v>
      </c>
      <c r="AV10" s="109">
        <f>IFERROR(SUM(I10:AU10)/SUM(I11:AU11),0)</f>
        <v>1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'[2]PANEL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107</v>
      </c>
      <c r="AR11" s="45">
        <v>96</v>
      </c>
      <c r="AS11" s="45">
        <v>98</v>
      </c>
      <c r="AT11" s="45">
        <v>97</v>
      </c>
      <c r="AU11" s="45">
        <v>72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'[2]PANEL DE CONTROL DISTRITAL'!A12</f>
        <v>2</v>
      </c>
      <c r="B13" s="121" t="str">
        <f>'[2]PANEL DE CONTROL DISTRITAL'!B12</f>
        <v>TRÁMITE</v>
      </c>
      <c r="C13" s="116" t="str">
        <f>'[2]PANEL DE CONTROL DISTRITAL'!C12</f>
        <v>Operador de Equipo Tecnológico</v>
      </c>
      <c r="D13" s="117" t="str">
        <f>'[2]PANEL DE CONTROL DISTRITAL'!D12</f>
        <v>Trámites exitosos efectivos=</v>
      </c>
      <c r="E13" s="116" t="str">
        <f>'[2]PANEL DE CONTROL DISTRITAL'!E12</f>
        <v>(Número de trámites exitosos / Número de trámites aplicados) x 100</v>
      </c>
      <c r="F13" s="118" t="str">
        <f>'[2]PANEL DE CONTROL DISTRITAL'!F12</f>
        <v>Semanal (remesa)</v>
      </c>
      <c r="G13" s="119">
        <f>'[2]PANEL DE CONTROL DISTRITAL'!G12</f>
        <v>0.9</v>
      </c>
      <c r="H13" s="27" t="str">
        <f>'[2]PANEL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106</v>
      </c>
      <c r="AR13" s="25">
        <v>95</v>
      </c>
      <c r="AS13" s="25">
        <v>98</v>
      </c>
      <c r="AT13" s="25">
        <v>97</v>
      </c>
      <c r="AU13" s="25">
        <v>72</v>
      </c>
      <c r="AV13" s="109">
        <f>IFERROR(SUM(I13:AU13)/SUM(I14:AU14),0)</f>
        <v>0.99574468085106382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'[2]PANEL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107</v>
      </c>
      <c r="AR14" s="45">
        <v>96</v>
      </c>
      <c r="AS14" s="45">
        <v>98</v>
      </c>
      <c r="AT14" s="45">
        <v>97</v>
      </c>
      <c r="AU14" s="45">
        <v>72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'[2]PANEL DE CONTROL DISTRITAL'!A15</f>
        <v>3</v>
      </c>
      <c r="B16" s="121" t="str">
        <f>'[2]PANEL DE CONTROL DISTRITAL'!B15</f>
        <v>TRANSFERENCIA</v>
      </c>
      <c r="C16" s="116" t="str">
        <f>'[2]PANEL DE CONTROL DISTRITAL'!C15</f>
        <v>Responsable de Módulo</v>
      </c>
      <c r="D16" s="117" t="str">
        <f>'[2]PANEL DE CONTROL DISTRITAL'!D15</f>
        <v xml:space="preserve">Transacciones exitosas = </v>
      </c>
      <c r="E16" s="116" t="str">
        <f>'[2]PANEL DE CONTROL DISTRITAL'!E15</f>
        <v>(Número de Archivos de Transacción aceptados /Total de Archivos de Transacción procesados) x100</v>
      </c>
      <c r="F16" s="118" t="str">
        <f>'[2]PANEL DE CONTROL DISTRITAL'!F15</f>
        <v>Semanal (remesa)</v>
      </c>
      <c r="G16" s="119">
        <f>'[2]PANEL DE CONTROL DISTRITAL'!G15</f>
        <v>0.9</v>
      </c>
      <c r="H16" s="27" t="str">
        <f>'[2]PANEL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159">
        <v>107</v>
      </c>
      <c r="AR16" s="159">
        <v>96</v>
      </c>
      <c r="AS16" s="159">
        <v>98</v>
      </c>
      <c r="AT16" s="159">
        <v>97</v>
      </c>
      <c r="AU16" s="159">
        <v>72</v>
      </c>
      <c r="AV16" s="109">
        <f>IFERROR(SUM(I16:AU16)/SUM(I17:AU17),0)</f>
        <v>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'[2]PANEL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160">
        <v>107</v>
      </c>
      <c r="AR17" s="160">
        <v>96</v>
      </c>
      <c r="AS17" s="160">
        <v>98</v>
      </c>
      <c r="AT17" s="160">
        <v>97</v>
      </c>
      <c r="AU17" s="160">
        <v>72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'[2]PANEL DE CONTROL DISTRITAL'!A18</f>
        <v>4</v>
      </c>
      <c r="B19" s="121" t="str">
        <f>'[2]PANEL DE CONTROL DISTRITAL'!B18</f>
        <v>CONCILIACIÓN</v>
      </c>
      <c r="C19" s="116" t="str">
        <f>'[2]PANEL DE CONTROL DISTRITAL'!C18</f>
        <v>Responsable de Módulo</v>
      </c>
      <c r="D19" s="117" t="str">
        <f>'[2]PANEL DE CONTROL DISTRITAL'!D18</f>
        <v xml:space="preserve">Credenciales disponibles para entrega = </v>
      </c>
      <c r="E19" s="116" t="str">
        <f>'[2]PANEL DE CONTROL DISTRITAL'!E18</f>
        <v>((Credenciales recibidas - credenciales inconsistentes) / Credenciales recibidas) x 100</v>
      </c>
      <c r="F19" s="118" t="str">
        <f>'[2]PANEL DE CONTROL DISTRITAL'!F18</f>
        <v>Semanal (remesa)</v>
      </c>
      <c r="G19" s="119">
        <f>'[2]PANEL DE CONTROL DISTRITAL'!G18</f>
        <v>0.9</v>
      </c>
      <c r="H19" s="27" t="str">
        <f>'[2]PANEL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175</v>
      </c>
      <c r="AR19" s="25">
        <v>226</v>
      </c>
      <c r="AS19" s="25">
        <v>112</v>
      </c>
      <c r="AT19" s="25">
        <v>78</v>
      </c>
      <c r="AU19" s="25">
        <v>111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'[2]PANEL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175</v>
      </c>
      <c r="AR20" s="45">
        <v>226</v>
      </c>
      <c r="AS20" s="45">
        <v>112</v>
      </c>
      <c r="AT20" s="45">
        <v>78</v>
      </c>
      <c r="AU20" s="45">
        <v>111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'[2]PANEL DE CONTROL DISTRITAL'!A21</f>
        <v>5</v>
      </c>
      <c r="B22" s="121" t="str">
        <f>'[2]PANEL DE CONTROL DISTRITAL'!B21</f>
        <v>CONCILIACIÓN</v>
      </c>
      <c r="C22" s="116" t="str">
        <f>'[2]PANEL DE CONTROL DISTRITAL'!C21</f>
        <v>Responsable de Módulo</v>
      </c>
      <c r="D22" s="117" t="str">
        <f>'[2]PANEL DE CONTROL DISTRITAL'!D21</f>
        <v xml:space="preserve">Credenciales disponibles para entrega = </v>
      </c>
      <c r="E22" s="116" t="str">
        <f>'[2]PANEL DE CONTROL DISTRITAL'!E21</f>
        <v>(Credenciales en resguardo / Credenciales totales en SIIRFE disponibles para entrega) x 100</v>
      </c>
      <c r="F22" s="118" t="str">
        <f>'[2]PANEL DE CONTROL DISTRITAL'!F21</f>
        <v>Semanal (remesa)</v>
      </c>
      <c r="G22" s="119">
        <f>'[2]PANEL DE CONTROL DISTRITAL'!G21</f>
        <v>1</v>
      </c>
      <c r="H22" s="27" t="str">
        <f>'[2]PANEL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260</v>
      </c>
      <c r="AR22" s="25">
        <v>68</v>
      </c>
      <c r="AS22" s="25">
        <v>218</v>
      </c>
      <c r="AT22" s="25">
        <v>183</v>
      </c>
      <c r="AU22" s="25">
        <v>228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'[2]PANEL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260</v>
      </c>
      <c r="AR23" s="45">
        <v>68</v>
      </c>
      <c r="AS23" s="45">
        <v>218</v>
      </c>
      <c r="AT23" s="45">
        <v>183</v>
      </c>
      <c r="AU23" s="45">
        <v>228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'[2]PANEL DE CONTROL DISTRITAL'!A24</f>
        <v>6</v>
      </c>
      <c r="B25" s="121" t="str">
        <f>'[2]PANEL DE CONTROL DISTRITAL'!B24</f>
        <v>ENTREGA</v>
      </c>
      <c r="C25" s="116" t="str">
        <f>'[2]PANEL DE CONTROL DISTRITAL'!C24</f>
        <v>Operador de Equipo Tecnológico</v>
      </c>
      <c r="D25" s="117" t="str">
        <f>'[2]PANEL DE CONTROL DISTRITAL'!D24</f>
        <v xml:space="preserve">Efectividad de entrega de CPV en MAC = </v>
      </c>
      <c r="E25" s="116" t="str">
        <f>'[2]PANEL DE CONTROL DISTRITAL'!E24</f>
        <v>(Total de credenciales entregadas / Total de credenciales solicitadas) x 100</v>
      </c>
      <c r="F25" s="118" t="str">
        <f>'[2]PANEL DE CONTROL DISTRITAL'!F24</f>
        <v>Semanal (remesa)</v>
      </c>
      <c r="G25" s="119">
        <f>'[2]PANEL DE CONTROL DISTRITAL'!G24</f>
        <v>0.9</v>
      </c>
      <c r="H25" s="27" t="str">
        <f>'[2]PANEL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190</v>
      </c>
      <c r="AR25" s="25">
        <v>102</v>
      </c>
      <c r="AS25" s="25">
        <v>120</v>
      </c>
      <c r="AT25" s="25">
        <v>113</v>
      </c>
      <c r="AU25" s="25">
        <v>64</v>
      </c>
      <c r="AV25" s="109">
        <f>IFERROR(SUM(I25:AU25)/SUM(I26:AU26),0)</f>
        <v>1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'[2]PANEL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190</v>
      </c>
      <c r="AR26" s="45">
        <v>102</v>
      </c>
      <c r="AS26" s="45">
        <v>120</v>
      </c>
      <c r="AT26" s="45">
        <v>113</v>
      </c>
      <c r="AU26" s="45">
        <v>64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0" customHeight="1" thickTop="1" x14ac:dyDescent="0.25"/>
  </sheetData>
  <mergeCells count="71"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10:A11"/>
    <mergeCell ref="B10:B11"/>
    <mergeCell ref="C10:C11"/>
    <mergeCell ref="D10:D11"/>
    <mergeCell ref="E10:E11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AV25:AV26"/>
    <mergeCell ref="I29:L29"/>
    <mergeCell ref="B34:M34"/>
    <mergeCell ref="B35:G35"/>
    <mergeCell ref="H35:M35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373" priority="15" operator="greaterThan">
      <formula>95%</formula>
    </cfRule>
    <cfRule type="cellIs" dxfId="372" priority="16" operator="greaterThanOrEqual">
      <formula>90%</formula>
    </cfRule>
    <cfRule type="cellIs" dxfId="371" priority="17" operator="lessThan">
      <formula>89.99%</formula>
    </cfRule>
  </conditionalFormatting>
  <conditionalFormatting sqref="AV13">
    <cfRule type="cellIs" dxfId="370" priority="12" operator="greaterThan">
      <formula>95%</formula>
    </cfRule>
    <cfRule type="cellIs" dxfId="369" priority="13" operator="greaterThanOrEqual">
      <formula>90%</formula>
    </cfRule>
    <cfRule type="cellIs" dxfId="368" priority="14" operator="lessThan">
      <formula>89.99%</formula>
    </cfRule>
  </conditionalFormatting>
  <conditionalFormatting sqref="AV16">
    <cfRule type="cellIs" dxfId="367" priority="9" operator="greaterThan">
      <formula>95%</formula>
    </cfRule>
    <cfRule type="cellIs" dxfId="366" priority="10" operator="greaterThanOrEqual">
      <formula>90%</formula>
    </cfRule>
    <cfRule type="cellIs" dxfId="365" priority="11" operator="lessThan">
      <formula>89.99%</formula>
    </cfRule>
  </conditionalFormatting>
  <conditionalFormatting sqref="AV19">
    <cfRule type="cellIs" dxfId="364" priority="6" operator="greaterThan">
      <formula>95%</formula>
    </cfRule>
    <cfRule type="cellIs" dxfId="363" priority="7" operator="greaterThanOrEqual">
      <formula>90%</formula>
    </cfRule>
    <cfRule type="cellIs" dxfId="362" priority="8" operator="lessThan">
      <formula>89.99%</formula>
    </cfRule>
  </conditionalFormatting>
  <conditionalFormatting sqref="AV25">
    <cfRule type="cellIs" dxfId="361" priority="3" operator="greaterThan">
      <formula>95%</formula>
    </cfRule>
    <cfRule type="cellIs" dxfId="360" priority="4" operator="greaterThanOrEqual">
      <formula>90%</formula>
    </cfRule>
    <cfRule type="cellIs" dxfId="359" priority="5" operator="lessThan">
      <formula>89.99%</formula>
    </cfRule>
  </conditionalFormatting>
  <conditionalFormatting sqref="AV22">
    <cfRule type="cellIs" dxfId="358" priority="1" operator="greaterThanOrEqual">
      <formula>100%</formula>
    </cfRule>
    <cfRule type="cellIs" dxfId="357" priority="2" operator="lessThan">
      <formula>99.99%</formula>
    </cfRule>
  </conditionalFormatting>
  <dataValidations count="1">
    <dataValidation showDropDown="1" showInputMessage="1" showErrorMessage="1" sqref="C21 G19:G23 G10:G11 G16:G17 G13:G14 G25:G26" xr:uid="{C8F6CE62-E3FD-4A24-9ACB-16E9518FEBDC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F4737-B300-4249-ACFE-AAF42C9D3FF2}">
  <sheetPr>
    <tabColor rgb="FF92D050"/>
  </sheetPr>
  <dimension ref="A1:BH38"/>
  <sheetViews>
    <sheetView showGridLines="0" zoomScale="85" zoomScaleNormal="85" workbookViewId="0">
      <selection activeCell="A10" sqref="A10:A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6</v>
      </c>
      <c r="F2" s="122" t="s">
        <v>70</v>
      </c>
      <c r="G2" s="122"/>
      <c r="H2" s="22">
        <v>300651</v>
      </c>
      <c r="I2" s="21"/>
      <c r="J2" s="21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'[2]PANEL DE CONTROL DISTRITAL'!A9</f>
        <v>1</v>
      </c>
      <c r="B10" s="121" t="str">
        <f>'[2]PANEL DE CONTROL DISTRITAL'!B9</f>
        <v>ENTREVISTA</v>
      </c>
      <c r="C10" s="116" t="str">
        <f>'[2]PANEL DE CONTROL DISTRITAL'!C9</f>
        <v xml:space="preserve"> Auxiliar de Atención Ciudadana</v>
      </c>
      <c r="D10" s="117" t="str">
        <f>'[2]PANEL DE CONTROL DISTRITAL'!D9</f>
        <v>Efectividad de la entrevista =</v>
      </c>
      <c r="E10" s="116" t="str">
        <f>'[2]PANEL DE CONTROL DISTRITAL'!E9</f>
        <v>(Número de trámites aplicados / (Número de fichas requisitadas - Notificaciones de improcedencia de trámite)) x 100</v>
      </c>
      <c r="F10" s="118" t="str">
        <f>'[2]PANEL DE CONTROL DISTRITAL'!F9</f>
        <v>Semanal (remesa)</v>
      </c>
      <c r="G10" s="119">
        <f>'[2]PANEL DE CONTROL DISTRITAL'!G9</f>
        <v>0.9</v>
      </c>
      <c r="H10" s="27" t="str">
        <f>'[2]PANEL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436</v>
      </c>
      <c r="AR10" s="25">
        <v>392</v>
      </c>
      <c r="AS10" s="25">
        <v>375</v>
      </c>
      <c r="AT10" s="25">
        <v>346</v>
      </c>
      <c r="AU10" s="25">
        <v>247</v>
      </c>
      <c r="AV10" s="109">
        <f>IFERROR(SUM(I10:AU10)/SUM(I11:AU11),0)</f>
        <v>1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'[2]PANEL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f>437-1</f>
        <v>436</v>
      </c>
      <c r="AR11" s="45">
        <f>395-3</f>
        <v>392</v>
      </c>
      <c r="AS11" s="45">
        <f>377-2</f>
        <v>375</v>
      </c>
      <c r="AT11" s="45">
        <f>348-2</f>
        <v>346</v>
      </c>
      <c r="AU11" s="45">
        <f>248-1</f>
        <v>247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'[2]PANEL DE CONTROL DISTRITAL'!A12</f>
        <v>2</v>
      </c>
      <c r="B13" s="121" t="str">
        <f>'[2]PANEL DE CONTROL DISTRITAL'!B12</f>
        <v>TRÁMITE</v>
      </c>
      <c r="C13" s="116" t="str">
        <f>'[2]PANEL DE CONTROL DISTRITAL'!C12</f>
        <v>Operador de Equipo Tecnológico</v>
      </c>
      <c r="D13" s="117" t="str">
        <f>'[2]PANEL DE CONTROL DISTRITAL'!D12</f>
        <v>Trámites exitosos efectivos=</v>
      </c>
      <c r="E13" s="116" t="str">
        <f>'[2]PANEL DE CONTROL DISTRITAL'!E12</f>
        <v>(Número de trámites exitosos / Número de trámites aplicados) x 100</v>
      </c>
      <c r="F13" s="118" t="str">
        <f>'[2]PANEL DE CONTROL DISTRITAL'!F12</f>
        <v>Semanal (remesa)</v>
      </c>
      <c r="G13" s="119">
        <f>'[2]PANEL DE CONTROL DISTRITAL'!G12</f>
        <v>0.9</v>
      </c>
      <c r="H13" s="27" t="str">
        <f>'[2]PANEL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436</v>
      </c>
      <c r="AR13" s="25">
        <v>389</v>
      </c>
      <c r="AS13" s="25">
        <v>373</v>
      </c>
      <c r="AT13" s="25">
        <v>346</v>
      </c>
      <c r="AU13" s="25">
        <v>181</v>
      </c>
      <c r="AV13" s="109">
        <f>IFERROR(SUM(I13:AU13)/SUM(I14:AU14),0)</f>
        <v>0.96046770601336307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'[2]PANEL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436</v>
      </c>
      <c r="AR14" s="45">
        <v>392</v>
      </c>
      <c r="AS14" s="45">
        <v>375</v>
      </c>
      <c r="AT14" s="45">
        <v>346</v>
      </c>
      <c r="AU14" s="45">
        <v>247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'[2]PANEL DE CONTROL DISTRITAL'!A15</f>
        <v>3</v>
      </c>
      <c r="B16" s="121" t="str">
        <f>'[2]PANEL DE CONTROL DISTRITAL'!B15</f>
        <v>TRANSFERENCIA</v>
      </c>
      <c r="C16" s="116" t="str">
        <f>'[2]PANEL DE CONTROL DISTRITAL'!C15</f>
        <v>Responsable de Módulo</v>
      </c>
      <c r="D16" s="117" t="str">
        <f>'[2]PANEL DE CONTROL DISTRITAL'!D15</f>
        <v xml:space="preserve">Transacciones exitosas = </v>
      </c>
      <c r="E16" s="116" t="str">
        <f>'[2]PANEL DE CONTROL DISTRITAL'!E15</f>
        <v>(Número de Archivos de Transacción aceptados /Total de Archivos de Transacción procesados) x100</v>
      </c>
      <c r="F16" s="118" t="str">
        <f>'[2]PANEL DE CONTROL DISTRITAL'!F15</f>
        <v>Semanal (remesa)</v>
      </c>
      <c r="G16" s="119">
        <f>'[2]PANEL DE CONTROL DISTRITAL'!G15</f>
        <v>0.9</v>
      </c>
      <c r="H16" s="27" t="str">
        <f>'[2]PANEL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5">
        <v>0</v>
      </c>
      <c r="AT16" s="25">
        <v>2</v>
      </c>
      <c r="AU16" s="25">
        <v>1</v>
      </c>
      <c r="AV16" s="109">
        <f>IFERROR(SUM(I16:AU16)/SUM(I17:AU17),0)</f>
        <v>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'[2]PANEL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0</v>
      </c>
      <c r="AR17" s="45">
        <v>0</v>
      </c>
      <c r="AS17" s="45">
        <v>0</v>
      </c>
      <c r="AT17" s="45">
        <v>2</v>
      </c>
      <c r="AU17" s="45">
        <v>1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'[2]PANEL DE CONTROL DISTRITAL'!A18</f>
        <v>4</v>
      </c>
      <c r="B19" s="121" t="str">
        <f>'[2]PANEL DE CONTROL DISTRITAL'!B18</f>
        <v>CONCILIACIÓN</v>
      </c>
      <c r="C19" s="116" t="str">
        <f>'[2]PANEL DE CONTROL DISTRITAL'!C18</f>
        <v>Responsable de Módulo</v>
      </c>
      <c r="D19" s="117" t="str">
        <f>'[2]PANEL DE CONTROL DISTRITAL'!D18</f>
        <v xml:space="preserve">Credenciales disponibles para entrega = </v>
      </c>
      <c r="E19" s="116" t="str">
        <f>'[2]PANEL DE CONTROL DISTRITAL'!E18</f>
        <v>((Credenciales recibidas - credenciales inconsistentes) / Credenciales recibidas) x 100</v>
      </c>
      <c r="F19" s="118" t="str">
        <f>'[2]PANEL DE CONTROL DISTRITAL'!F18</f>
        <v>Semanal (remesa)</v>
      </c>
      <c r="G19" s="119">
        <f>'[2]PANEL DE CONTROL DISTRITAL'!G18</f>
        <v>0.9</v>
      </c>
      <c r="H19" s="27" t="str">
        <f>'[2]PANEL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459</v>
      </c>
      <c r="AR19" s="25">
        <v>429</v>
      </c>
      <c r="AS19" s="25">
        <v>476</v>
      </c>
      <c r="AT19" s="25">
        <v>300</v>
      </c>
      <c r="AU19" s="25">
        <v>313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'[2]PANEL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459</v>
      </c>
      <c r="AR20" s="45">
        <v>429</v>
      </c>
      <c r="AS20" s="45">
        <v>476</v>
      </c>
      <c r="AT20" s="45">
        <v>300</v>
      </c>
      <c r="AU20" s="45">
        <v>313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'[2]PANEL DE CONTROL DISTRITAL'!A21</f>
        <v>5</v>
      </c>
      <c r="B22" s="121" t="str">
        <f>'[2]PANEL DE CONTROL DISTRITAL'!B21</f>
        <v>CONCILIACIÓN</v>
      </c>
      <c r="C22" s="116" t="str">
        <f>'[2]PANEL DE CONTROL DISTRITAL'!C21</f>
        <v>Responsable de Módulo</v>
      </c>
      <c r="D22" s="117" t="str">
        <f>'[2]PANEL DE CONTROL DISTRITAL'!D21</f>
        <v xml:space="preserve">Credenciales disponibles para entrega = </v>
      </c>
      <c r="E22" s="116" t="str">
        <f>'[2]PANEL DE CONTROL DISTRITAL'!E21</f>
        <v>(Credenciales en resguardo / Credenciales totales en SIIRFE disponibles para entrega) x 100</v>
      </c>
      <c r="F22" s="118" t="str">
        <f>'[2]PANEL DE CONTROL DISTRITAL'!F21</f>
        <v>Semanal (remesa)</v>
      </c>
      <c r="G22" s="119">
        <f>'[2]PANEL DE CONTROL DISTRITAL'!G21</f>
        <v>1</v>
      </c>
      <c r="H22" s="27" t="str">
        <f>'[2]PANEL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481</v>
      </c>
      <c r="AR22" s="25">
        <v>854</v>
      </c>
      <c r="AS22" s="25">
        <v>896</v>
      </c>
      <c r="AT22" s="25">
        <v>789</v>
      </c>
      <c r="AU22" s="25">
        <v>824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'[2]PANEL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481</v>
      </c>
      <c r="AR23" s="45">
        <v>854</v>
      </c>
      <c r="AS23" s="45">
        <v>896</v>
      </c>
      <c r="AT23" s="45">
        <v>789</v>
      </c>
      <c r="AU23" s="45">
        <v>824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'[2]PANEL DE CONTROL DISTRITAL'!A24</f>
        <v>6</v>
      </c>
      <c r="B25" s="121" t="str">
        <f>'[2]PANEL DE CONTROL DISTRITAL'!B24</f>
        <v>ENTREGA</v>
      </c>
      <c r="C25" s="116" t="str">
        <f>'[2]PANEL DE CONTROL DISTRITAL'!C24</f>
        <v>Operador de Equipo Tecnológico</v>
      </c>
      <c r="D25" s="117" t="str">
        <f>'[2]PANEL DE CONTROL DISTRITAL'!D24</f>
        <v xml:space="preserve">Efectividad de entrega de CPV en MAC = </v>
      </c>
      <c r="E25" s="116" t="str">
        <f>'[2]PANEL DE CONTROL DISTRITAL'!E24</f>
        <v>(Total de credenciales entregadas / Total de credenciales solicitadas) x 100</v>
      </c>
      <c r="F25" s="118" t="str">
        <f>'[2]PANEL DE CONTROL DISTRITAL'!F24</f>
        <v>Semanal (remesa)</v>
      </c>
      <c r="G25" s="119">
        <f>'[2]PANEL DE CONTROL DISTRITAL'!G24</f>
        <v>0.9</v>
      </c>
      <c r="H25" s="27" t="str">
        <f>'[2]PANEL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535</v>
      </c>
      <c r="AR25" s="25">
        <v>416</v>
      </c>
      <c r="AS25" s="25">
        <v>434</v>
      </c>
      <c r="AT25" s="25">
        <v>407</v>
      </c>
      <c r="AU25" s="25">
        <v>274</v>
      </c>
      <c r="AV25" s="109">
        <f>IFERROR(SUM(I25:AU25)/SUM(I26:AU26),0)</f>
        <v>0.99855002416626393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'[2]PANEL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537</v>
      </c>
      <c r="AR26" s="45">
        <v>417</v>
      </c>
      <c r="AS26" s="45">
        <v>434</v>
      </c>
      <c r="AT26" s="45">
        <v>407</v>
      </c>
      <c r="AU26" s="45">
        <v>274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0" customHeight="1" thickTop="1" x14ac:dyDescent="0.25"/>
  </sheetData>
  <mergeCells count="71"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10:A11"/>
    <mergeCell ref="B10:B11"/>
    <mergeCell ref="C10:C11"/>
    <mergeCell ref="D10:D11"/>
    <mergeCell ref="E10:E11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AV25:AV26"/>
    <mergeCell ref="I29:L29"/>
    <mergeCell ref="B34:M34"/>
    <mergeCell ref="B35:G35"/>
    <mergeCell ref="H35:M35"/>
  </mergeCells>
  <conditionalFormatting sqref="I21:AP21">
    <cfRule type="colorScale" priority="19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356" priority="16" operator="greaterThan">
      <formula>95%</formula>
    </cfRule>
    <cfRule type="cellIs" dxfId="355" priority="17" operator="greaterThanOrEqual">
      <formula>90%</formula>
    </cfRule>
    <cfRule type="cellIs" dxfId="354" priority="18" operator="lessThan">
      <formula>89.99%</formula>
    </cfRule>
  </conditionalFormatting>
  <conditionalFormatting sqref="AV13">
    <cfRule type="cellIs" dxfId="353" priority="13" operator="greaterThan">
      <formula>95%</formula>
    </cfRule>
    <cfRule type="cellIs" dxfId="352" priority="14" operator="greaterThanOrEqual">
      <formula>90%</formula>
    </cfRule>
    <cfRule type="cellIs" dxfId="351" priority="15" operator="lessThan">
      <formula>89.99%</formula>
    </cfRule>
  </conditionalFormatting>
  <conditionalFormatting sqref="AV16">
    <cfRule type="cellIs" dxfId="350" priority="10" operator="greaterThan">
      <formula>95%</formula>
    </cfRule>
    <cfRule type="cellIs" dxfId="349" priority="11" operator="greaterThanOrEqual">
      <formula>90%</formula>
    </cfRule>
    <cfRule type="cellIs" dxfId="348" priority="12" operator="lessThan">
      <formula>89.99%</formula>
    </cfRule>
  </conditionalFormatting>
  <conditionalFormatting sqref="AV19">
    <cfRule type="cellIs" dxfId="347" priority="7" operator="greaterThan">
      <formula>95%</formula>
    </cfRule>
    <cfRule type="cellIs" dxfId="346" priority="8" operator="greaterThanOrEqual">
      <formula>90%</formula>
    </cfRule>
    <cfRule type="cellIs" dxfId="345" priority="9" operator="lessThan">
      <formula>89.99%</formula>
    </cfRule>
  </conditionalFormatting>
  <conditionalFormatting sqref="AV25">
    <cfRule type="cellIs" dxfId="344" priority="4" operator="greaterThan">
      <formula>95%</formula>
    </cfRule>
    <cfRule type="cellIs" dxfId="343" priority="5" operator="greaterThanOrEqual">
      <formula>90%</formula>
    </cfRule>
    <cfRule type="cellIs" dxfId="342" priority="6" operator="lessThan">
      <formula>89.99%</formula>
    </cfRule>
  </conditionalFormatting>
  <conditionalFormatting sqref="AV22">
    <cfRule type="cellIs" dxfId="341" priority="2" operator="greaterThanOrEqual">
      <formula>100%</formula>
    </cfRule>
    <cfRule type="cellIs" dxfId="340" priority="3" operator="lessThan">
      <formula>99.99%</formula>
    </cfRule>
  </conditionalFormatting>
  <conditionalFormatting sqref="AQ21:AU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dataValidations count="1">
    <dataValidation showDropDown="1" showInputMessage="1" showErrorMessage="1" sqref="C21 G19:G23 G10:G11 G16:G17 G13:G14 G25:G26" xr:uid="{E6AD9265-1C29-4EFD-ACBA-CB825C112C3B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5881B-D293-4723-AE07-82F79CD398F2}">
  <sheetPr>
    <tabColor rgb="FF92D050"/>
  </sheetPr>
  <dimension ref="A1:BH38"/>
  <sheetViews>
    <sheetView showGridLines="0" zoomScale="85" zoomScaleNormal="85" workbookViewId="0">
      <selection activeCell="A10" sqref="A10:A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6</v>
      </c>
      <c r="F2" s="122" t="s">
        <v>70</v>
      </c>
      <c r="G2" s="122"/>
      <c r="H2" s="22">
        <v>300652</v>
      </c>
      <c r="I2" s="21"/>
      <c r="J2" s="21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'[2]PANEL DE CONTROL DISTRITAL'!A9</f>
        <v>1</v>
      </c>
      <c r="B10" s="121" t="str">
        <f>'[2]PANEL DE CONTROL DISTRITAL'!B9</f>
        <v>ENTREVISTA</v>
      </c>
      <c r="C10" s="116" t="str">
        <f>'[2]PANEL DE CONTROL DISTRITAL'!C9</f>
        <v xml:space="preserve"> Auxiliar de Atención Ciudadana</v>
      </c>
      <c r="D10" s="117" t="str">
        <f>'[2]PANEL DE CONTROL DISTRITAL'!D9</f>
        <v>Efectividad de la entrevista =</v>
      </c>
      <c r="E10" s="116" t="str">
        <f>'[2]PANEL DE CONTROL DISTRITAL'!E9</f>
        <v>(Número de trámites aplicados / (Número de fichas requisitadas - Notificaciones de improcedencia de trámite)) x 100</v>
      </c>
      <c r="F10" s="118" t="str">
        <f>'[2]PANEL DE CONTROL DISTRITAL'!F9</f>
        <v>Semanal (remesa)</v>
      </c>
      <c r="G10" s="119">
        <f>'[2]PANEL DE CONTROL DISTRITAL'!G9</f>
        <v>0.9</v>
      </c>
      <c r="H10" s="27" t="str">
        <f>'[2]PANEL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284</v>
      </c>
      <c r="AR10" s="25">
        <v>233</v>
      </c>
      <c r="AS10" s="25">
        <v>146</v>
      </c>
      <c r="AT10" s="25">
        <v>177</v>
      </c>
      <c r="AU10" s="25">
        <v>120</v>
      </c>
      <c r="AV10" s="109">
        <f>IFERROR(SUM(I10:AU10)/SUM(I11:AU11),0)</f>
        <v>1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'[2]PANEL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284</v>
      </c>
      <c r="AR11" s="45">
        <v>233</v>
      </c>
      <c r="AS11" s="45">
        <v>146</v>
      </c>
      <c r="AT11" s="45">
        <v>177</v>
      </c>
      <c r="AU11" s="45">
        <f>123-3</f>
        <v>120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'[2]PANEL DE CONTROL DISTRITAL'!A12</f>
        <v>2</v>
      </c>
      <c r="B13" s="121" t="str">
        <f>'[2]PANEL DE CONTROL DISTRITAL'!B12</f>
        <v>TRÁMITE</v>
      </c>
      <c r="C13" s="116" t="str">
        <f>'[2]PANEL DE CONTROL DISTRITAL'!C12</f>
        <v>Operador de Equipo Tecnológico</v>
      </c>
      <c r="D13" s="117" t="str">
        <f>'[2]PANEL DE CONTROL DISTRITAL'!D12</f>
        <v>Trámites exitosos efectivos=</v>
      </c>
      <c r="E13" s="116" t="str">
        <f>'[2]PANEL DE CONTROL DISTRITAL'!E12</f>
        <v>(Número de trámites exitosos / Número de trámites aplicados) x 100</v>
      </c>
      <c r="F13" s="118" t="str">
        <f>'[2]PANEL DE CONTROL DISTRITAL'!F12</f>
        <v>Semanal (remesa)</v>
      </c>
      <c r="G13" s="119">
        <f>'[2]PANEL DE CONTROL DISTRITAL'!G12</f>
        <v>0.9</v>
      </c>
      <c r="H13" s="27" t="str">
        <f>'[2]PANEL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283</v>
      </c>
      <c r="AR13" s="25">
        <v>230</v>
      </c>
      <c r="AS13" s="25">
        <v>143</v>
      </c>
      <c r="AT13" s="25">
        <v>177</v>
      </c>
      <c r="AU13" s="25">
        <v>117</v>
      </c>
      <c r="AV13" s="109">
        <f>IFERROR(SUM(I13:AU13)/SUM(I14:AU14),0)</f>
        <v>0.98958333333333337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'[2]PANEL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284</v>
      </c>
      <c r="AR14" s="45">
        <v>233</v>
      </c>
      <c r="AS14" s="45">
        <v>146</v>
      </c>
      <c r="AT14" s="45">
        <v>177</v>
      </c>
      <c r="AU14" s="45">
        <v>120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'[2]PANEL DE CONTROL DISTRITAL'!A15</f>
        <v>3</v>
      </c>
      <c r="B16" s="121" t="str">
        <f>'[2]PANEL DE CONTROL DISTRITAL'!B15</f>
        <v>TRANSFERENCIA</v>
      </c>
      <c r="C16" s="116" t="str">
        <f>'[2]PANEL DE CONTROL DISTRITAL'!C15</f>
        <v>Responsable de Módulo</v>
      </c>
      <c r="D16" s="117" t="str">
        <f>'[2]PANEL DE CONTROL DISTRITAL'!D15</f>
        <v xml:space="preserve">Transacciones exitosas = </v>
      </c>
      <c r="E16" s="116" t="str">
        <f>'[2]PANEL DE CONTROL DISTRITAL'!E15</f>
        <v>(Número de Archivos de Transacción aceptados /Total de Archivos de Transacción procesados) x100</v>
      </c>
      <c r="F16" s="118" t="str">
        <f>'[2]PANEL DE CONTROL DISTRITAL'!F15</f>
        <v>Semanal (remesa)</v>
      </c>
      <c r="G16" s="119">
        <f>'[2]PANEL DE CONTROL DISTRITAL'!G15</f>
        <v>0.9</v>
      </c>
      <c r="H16" s="27" t="str">
        <f>'[2]PANEL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284</v>
      </c>
      <c r="AR16" s="25">
        <v>233</v>
      </c>
      <c r="AS16" s="25">
        <v>146</v>
      </c>
      <c r="AT16" s="25">
        <v>177</v>
      </c>
      <c r="AU16" s="25">
        <v>120</v>
      </c>
      <c r="AV16" s="109">
        <f>IFERROR(SUM(I16:AU16)/SUM(I17:AU17),0)</f>
        <v>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'[2]PANEL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284</v>
      </c>
      <c r="AR17" s="45">
        <v>233</v>
      </c>
      <c r="AS17" s="45">
        <v>146</v>
      </c>
      <c r="AT17" s="45">
        <v>177</v>
      </c>
      <c r="AU17" s="45">
        <f>123-3</f>
        <v>120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'[2]PANEL DE CONTROL DISTRITAL'!A18</f>
        <v>4</v>
      </c>
      <c r="B19" s="121" t="str">
        <f>'[2]PANEL DE CONTROL DISTRITAL'!B18</f>
        <v>CONCILIACIÓN</v>
      </c>
      <c r="C19" s="116" t="str">
        <f>'[2]PANEL DE CONTROL DISTRITAL'!C18</f>
        <v>Responsable de Módulo</v>
      </c>
      <c r="D19" s="117" t="str">
        <f>'[2]PANEL DE CONTROL DISTRITAL'!D18</f>
        <v xml:space="preserve">Credenciales disponibles para entrega = </v>
      </c>
      <c r="E19" s="116" t="str">
        <f>'[2]PANEL DE CONTROL DISTRITAL'!E18</f>
        <v>((Credenciales recibidas - credenciales inconsistentes) / Credenciales recibidas) x 100</v>
      </c>
      <c r="F19" s="118" t="str">
        <f>'[2]PANEL DE CONTROL DISTRITAL'!F18</f>
        <v>Semanal (remesa)</v>
      </c>
      <c r="G19" s="119">
        <f>'[2]PANEL DE CONTROL DISTRITAL'!G18</f>
        <v>0.9</v>
      </c>
      <c r="H19" s="27" t="str">
        <f>'[2]PANEL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247</v>
      </c>
      <c r="AR19" s="25">
        <v>255</v>
      </c>
      <c r="AS19" s="25">
        <v>294</v>
      </c>
      <c r="AT19" s="25">
        <v>134</v>
      </c>
      <c r="AU19" s="25">
        <v>162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'[2]PANEL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247</v>
      </c>
      <c r="AR20" s="45">
        <v>255</v>
      </c>
      <c r="AS20" s="45">
        <v>294</v>
      </c>
      <c r="AT20" s="45">
        <v>134</v>
      </c>
      <c r="AU20" s="45">
        <v>162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'[2]PANEL DE CONTROL DISTRITAL'!A21</f>
        <v>5</v>
      </c>
      <c r="B22" s="121" t="str">
        <f>'[2]PANEL DE CONTROL DISTRITAL'!B21</f>
        <v>CONCILIACIÓN</v>
      </c>
      <c r="C22" s="116" t="str">
        <f>'[2]PANEL DE CONTROL DISTRITAL'!C21</f>
        <v>Responsable de Módulo</v>
      </c>
      <c r="D22" s="117" t="str">
        <f>'[2]PANEL DE CONTROL DISTRITAL'!D21</f>
        <v xml:space="preserve">Credenciales disponibles para entrega = </v>
      </c>
      <c r="E22" s="116" t="str">
        <f>'[2]PANEL DE CONTROL DISTRITAL'!E21</f>
        <v>(Credenciales en resguardo / Credenciales totales en SIIRFE disponibles para entrega) x 100</v>
      </c>
      <c r="F22" s="118" t="str">
        <f>'[2]PANEL DE CONTROL DISTRITAL'!F21</f>
        <v>Semanal (remesa)</v>
      </c>
      <c r="G22" s="119">
        <f>'[2]PANEL DE CONTROL DISTRITAL'!G21</f>
        <v>1</v>
      </c>
      <c r="H22" s="27" t="str">
        <f>'[2]PANEL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478</v>
      </c>
      <c r="AR22" s="25">
        <v>504</v>
      </c>
      <c r="AS22" s="25">
        <v>640</v>
      </c>
      <c r="AT22" s="25">
        <v>459</v>
      </c>
      <c r="AU22" s="25">
        <v>432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'[2]PANEL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478</v>
      </c>
      <c r="AR23" s="45">
        <v>504</v>
      </c>
      <c r="AS23" s="45">
        <v>640</v>
      </c>
      <c r="AT23" s="45">
        <v>459</v>
      </c>
      <c r="AU23" s="45">
        <v>432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'[2]PANEL DE CONTROL DISTRITAL'!A24</f>
        <v>6</v>
      </c>
      <c r="B25" s="121" t="str">
        <f>'[2]PANEL DE CONTROL DISTRITAL'!B24</f>
        <v>ENTREGA</v>
      </c>
      <c r="C25" s="116" t="str">
        <f>'[2]PANEL DE CONTROL DISTRITAL'!C24</f>
        <v>Operador de Equipo Tecnológico</v>
      </c>
      <c r="D25" s="117" t="str">
        <f>'[2]PANEL DE CONTROL DISTRITAL'!D24</f>
        <v xml:space="preserve">Efectividad de entrega de CPV en MAC = </v>
      </c>
      <c r="E25" s="116" t="str">
        <f>'[2]PANEL DE CONTROL DISTRITAL'!E24</f>
        <v>(Total de credenciales entregadas / Total de credenciales solicitadas) x 100</v>
      </c>
      <c r="F25" s="118" t="str">
        <f>'[2]PANEL DE CONTROL DISTRITAL'!F24</f>
        <v>Semanal (remesa)</v>
      </c>
      <c r="G25" s="119">
        <f>'[2]PANEL DE CONTROL DISTRITAL'!G24</f>
        <v>0.9</v>
      </c>
      <c r="H25" s="27" t="str">
        <f>'[2]PANEL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172</v>
      </c>
      <c r="AR25" s="25">
        <v>229</v>
      </c>
      <c r="AS25" s="25">
        <v>158</v>
      </c>
      <c r="AT25" s="25">
        <v>315</v>
      </c>
      <c r="AU25" s="25">
        <v>182</v>
      </c>
      <c r="AV25" s="109">
        <f>IFERROR(SUM(I25:AU25)/SUM(I26:AU26),0)</f>
        <v>1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'[2]PANEL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172</v>
      </c>
      <c r="AR26" s="45">
        <v>229</v>
      </c>
      <c r="AS26" s="45">
        <v>158</v>
      </c>
      <c r="AT26" s="45">
        <v>315</v>
      </c>
      <c r="AU26" s="45">
        <v>182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0" customHeight="1" thickTop="1" x14ac:dyDescent="0.25"/>
  </sheetData>
  <mergeCells count="71">
    <mergeCell ref="AV25:AV26"/>
    <mergeCell ref="I29:L29"/>
    <mergeCell ref="B34:M34"/>
    <mergeCell ref="B35:G35"/>
    <mergeCell ref="H35:M35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A10:A11"/>
    <mergeCell ref="B10:B11"/>
    <mergeCell ref="C10:C11"/>
    <mergeCell ref="D10:D11"/>
    <mergeCell ref="E10:E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339" priority="15" operator="greaterThan">
      <formula>95%</formula>
    </cfRule>
    <cfRule type="cellIs" dxfId="338" priority="16" operator="greaterThanOrEqual">
      <formula>90%</formula>
    </cfRule>
    <cfRule type="cellIs" dxfId="337" priority="17" operator="lessThan">
      <formula>89.99%</formula>
    </cfRule>
  </conditionalFormatting>
  <conditionalFormatting sqref="AV13">
    <cfRule type="cellIs" dxfId="336" priority="12" operator="greaterThan">
      <formula>95%</formula>
    </cfRule>
    <cfRule type="cellIs" dxfId="335" priority="13" operator="greaterThanOrEqual">
      <formula>90%</formula>
    </cfRule>
    <cfRule type="cellIs" dxfId="334" priority="14" operator="lessThan">
      <formula>89.99%</formula>
    </cfRule>
  </conditionalFormatting>
  <conditionalFormatting sqref="AV16">
    <cfRule type="cellIs" dxfId="333" priority="9" operator="greaterThan">
      <formula>95%</formula>
    </cfRule>
    <cfRule type="cellIs" dxfId="332" priority="10" operator="greaterThanOrEqual">
      <formula>90%</formula>
    </cfRule>
    <cfRule type="cellIs" dxfId="331" priority="11" operator="lessThan">
      <formula>89.99%</formula>
    </cfRule>
  </conditionalFormatting>
  <conditionalFormatting sqref="AV19">
    <cfRule type="cellIs" dxfId="330" priority="6" operator="greaterThan">
      <formula>95%</formula>
    </cfRule>
    <cfRule type="cellIs" dxfId="329" priority="7" operator="greaterThanOrEqual">
      <formula>90%</formula>
    </cfRule>
    <cfRule type="cellIs" dxfId="328" priority="8" operator="lessThan">
      <formula>89.99%</formula>
    </cfRule>
  </conditionalFormatting>
  <conditionalFormatting sqref="AV25">
    <cfRule type="cellIs" dxfId="327" priority="3" operator="greaterThan">
      <formula>95%</formula>
    </cfRule>
    <cfRule type="cellIs" dxfId="326" priority="4" operator="greaterThanOrEqual">
      <formula>90%</formula>
    </cfRule>
    <cfRule type="cellIs" dxfId="325" priority="5" operator="lessThan">
      <formula>89.99%</formula>
    </cfRule>
  </conditionalFormatting>
  <conditionalFormatting sqref="AV22">
    <cfRule type="cellIs" dxfId="324" priority="1" operator="greaterThanOrEqual">
      <formula>100%</formula>
    </cfRule>
    <cfRule type="cellIs" dxfId="323" priority="2" operator="lessThan">
      <formula>99.99%</formula>
    </cfRule>
  </conditionalFormatting>
  <dataValidations count="1">
    <dataValidation showDropDown="1" showInputMessage="1" showErrorMessage="1" sqref="C21 G19:G23 G10:G11 G16:G17 G13:G14 G25:G26" xr:uid="{671D676F-79B4-420D-878C-8B18051027C1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106A0-383B-489F-9F82-27D5EB770FF1}">
  <sheetPr>
    <tabColor rgb="FF92D050"/>
  </sheetPr>
  <dimension ref="A1:BH38"/>
  <sheetViews>
    <sheetView showGridLines="0" topLeftCell="A4" zoomScale="85" zoomScaleNormal="85" workbookViewId="0">
      <selection activeCell="A10" sqref="A10:A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6</v>
      </c>
      <c r="F2" s="122" t="s">
        <v>70</v>
      </c>
      <c r="G2" s="122"/>
      <c r="H2" s="22">
        <v>300653</v>
      </c>
      <c r="I2" s="21"/>
      <c r="J2" s="21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'[2]PANEL DE CONTROL DISTRITAL'!A9</f>
        <v>1</v>
      </c>
      <c r="B10" s="121" t="str">
        <f>'[2]PANEL DE CONTROL DISTRITAL'!B9</f>
        <v>ENTREVISTA</v>
      </c>
      <c r="C10" s="116" t="str">
        <f>'[2]PANEL DE CONTROL DISTRITAL'!C9</f>
        <v xml:space="preserve"> Auxiliar de Atención Ciudadana</v>
      </c>
      <c r="D10" s="117" t="str">
        <f>'[2]PANEL DE CONTROL DISTRITAL'!D9</f>
        <v>Efectividad de la entrevista =</v>
      </c>
      <c r="E10" s="116" t="str">
        <f>'[2]PANEL DE CONTROL DISTRITAL'!E9</f>
        <v>(Número de trámites aplicados / (Número de fichas requisitadas - Notificaciones de improcedencia de trámite)) x 100</v>
      </c>
      <c r="F10" s="118" t="str">
        <f>'[2]PANEL DE CONTROL DISTRITAL'!F9</f>
        <v>Semanal (remesa)</v>
      </c>
      <c r="G10" s="119">
        <f>'[2]PANEL DE CONTROL DISTRITAL'!G9</f>
        <v>0.9</v>
      </c>
      <c r="H10" s="27" t="str">
        <f>'[2]PANEL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238</v>
      </c>
      <c r="AR10" s="25">
        <v>197</v>
      </c>
      <c r="AS10" s="25">
        <v>99</v>
      </c>
      <c r="AT10" s="25">
        <v>5</v>
      </c>
      <c r="AU10" s="25">
        <v>78</v>
      </c>
      <c r="AV10" s="109">
        <f>IFERROR(SUM(I10:AU10)/SUM(I11:AU11),0)</f>
        <v>1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'[2]PANEL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238</v>
      </c>
      <c r="AR11" s="45">
        <f>200-3</f>
        <v>197</v>
      </c>
      <c r="AS11" s="45">
        <f>102-3</f>
        <v>99</v>
      </c>
      <c r="AT11" s="45">
        <v>5</v>
      </c>
      <c r="AU11" s="45">
        <f>79-1</f>
        <v>78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'[2]PANEL DE CONTROL DISTRITAL'!A12</f>
        <v>2</v>
      </c>
      <c r="B13" s="121" t="str">
        <f>'[2]PANEL DE CONTROL DISTRITAL'!B12</f>
        <v>TRÁMITE</v>
      </c>
      <c r="C13" s="116" t="str">
        <f>'[2]PANEL DE CONTROL DISTRITAL'!C12</f>
        <v>Operador de Equipo Tecnológico</v>
      </c>
      <c r="D13" s="117" t="str">
        <f>'[2]PANEL DE CONTROL DISTRITAL'!D12</f>
        <v>Trámites exitosos efectivos=</v>
      </c>
      <c r="E13" s="116" t="str">
        <f>'[2]PANEL DE CONTROL DISTRITAL'!E12</f>
        <v>(Número de trámites exitosos / Número de trámites aplicados) x 100</v>
      </c>
      <c r="F13" s="118" t="str">
        <f>'[2]PANEL DE CONTROL DISTRITAL'!F12</f>
        <v>Semanal (remesa)</v>
      </c>
      <c r="G13" s="119">
        <f>'[2]PANEL DE CONTROL DISTRITAL'!G12</f>
        <v>0.9</v>
      </c>
      <c r="H13" s="27" t="str">
        <f>'[2]PANEL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238</v>
      </c>
      <c r="AR13" s="25">
        <v>197</v>
      </c>
      <c r="AS13" s="25">
        <v>99</v>
      </c>
      <c r="AT13" s="25">
        <v>5</v>
      </c>
      <c r="AU13" s="25">
        <v>78</v>
      </c>
      <c r="AV13" s="109">
        <f>IFERROR(SUM(I13:AU13)/SUM(I14:AU14),0)</f>
        <v>1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'[2]PANEL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238</v>
      </c>
      <c r="AR14" s="45">
        <v>197</v>
      </c>
      <c r="AS14" s="45">
        <v>99</v>
      </c>
      <c r="AT14" s="45">
        <v>5</v>
      </c>
      <c r="AU14" s="45">
        <v>78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'[2]PANEL DE CONTROL DISTRITAL'!A15</f>
        <v>3</v>
      </c>
      <c r="B16" s="121" t="str">
        <f>'[2]PANEL DE CONTROL DISTRITAL'!B15</f>
        <v>TRANSFERENCIA</v>
      </c>
      <c r="C16" s="116" t="str">
        <f>'[2]PANEL DE CONTROL DISTRITAL'!C15</f>
        <v>Responsable de Módulo</v>
      </c>
      <c r="D16" s="117" t="str">
        <f>'[2]PANEL DE CONTROL DISTRITAL'!D15</f>
        <v xml:space="preserve">Transacciones exitosas = </v>
      </c>
      <c r="E16" s="116" t="str">
        <f>'[2]PANEL DE CONTROL DISTRITAL'!E15</f>
        <v>(Número de Archivos de Transacción aceptados /Total de Archivos de Transacción procesados) x100</v>
      </c>
      <c r="F16" s="118" t="str">
        <f>'[2]PANEL DE CONTROL DISTRITAL'!F15</f>
        <v>Semanal (remesa)</v>
      </c>
      <c r="G16" s="119">
        <f>'[2]PANEL DE CONTROL DISTRITAL'!G15</f>
        <v>0.9</v>
      </c>
      <c r="H16" s="27" t="str">
        <f>'[2]PANEL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238</v>
      </c>
      <c r="AR16" s="25">
        <v>197</v>
      </c>
      <c r="AS16" s="25">
        <v>99</v>
      </c>
      <c r="AT16" s="25">
        <v>5</v>
      </c>
      <c r="AU16" s="25">
        <v>78</v>
      </c>
      <c r="AV16" s="109">
        <f>IFERROR(SUM(I16:AU16)/SUM(I17:AU17),0)</f>
        <v>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'[2]PANEL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238</v>
      </c>
      <c r="AR17" s="45">
        <v>197</v>
      </c>
      <c r="AS17" s="45">
        <v>99</v>
      </c>
      <c r="AT17" s="45">
        <v>5</v>
      </c>
      <c r="AU17" s="45">
        <v>78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'[2]PANEL DE CONTROL DISTRITAL'!A18</f>
        <v>4</v>
      </c>
      <c r="B19" s="121" t="str">
        <f>'[2]PANEL DE CONTROL DISTRITAL'!B18</f>
        <v>CONCILIACIÓN</v>
      </c>
      <c r="C19" s="116" t="str">
        <f>'[2]PANEL DE CONTROL DISTRITAL'!C18</f>
        <v>Responsable de Módulo</v>
      </c>
      <c r="D19" s="117" t="str">
        <f>'[2]PANEL DE CONTROL DISTRITAL'!D18</f>
        <v xml:space="preserve">Credenciales disponibles para entrega = </v>
      </c>
      <c r="E19" s="116" t="str">
        <f>'[2]PANEL DE CONTROL DISTRITAL'!E18</f>
        <v>((Credenciales recibidas - credenciales inconsistentes) / Credenciales recibidas) x 100</v>
      </c>
      <c r="F19" s="118" t="str">
        <f>'[2]PANEL DE CONTROL DISTRITAL'!F18</f>
        <v>Semanal (remesa)</v>
      </c>
      <c r="G19" s="119">
        <f>'[2]PANEL DE CONTROL DISTRITAL'!G18</f>
        <v>0.9</v>
      </c>
      <c r="H19" s="27" t="str">
        <f>'[2]PANEL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25</v>
      </c>
      <c r="AR19" s="25">
        <v>352</v>
      </c>
      <c r="AS19" s="25">
        <v>269</v>
      </c>
      <c r="AT19" s="25">
        <v>115</v>
      </c>
      <c r="AU19" s="25">
        <v>10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'[2]PANEL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25</v>
      </c>
      <c r="AR20" s="45">
        <v>352</v>
      </c>
      <c r="AS20" s="45">
        <v>269</v>
      </c>
      <c r="AT20" s="45">
        <v>115</v>
      </c>
      <c r="AU20" s="45">
        <v>10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'[2]PANEL DE CONTROL DISTRITAL'!A21</f>
        <v>5</v>
      </c>
      <c r="B22" s="121" t="str">
        <f>'[2]PANEL DE CONTROL DISTRITAL'!B21</f>
        <v>CONCILIACIÓN</v>
      </c>
      <c r="C22" s="116" t="str">
        <f>'[2]PANEL DE CONTROL DISTRITAL'!C21</f>
        <v>Responsable de Módulo</v>
      </c>
      <c r="D22" s="117" t="str">
        <f>'[2]PANEL DE CONTROL DISTRITAL'!D21</f>
        <v xml:space="preserve">Credenciales disponibles para entrega = </v>
      </c>
      <c r="E22" s="116" t="str">
        <f>'[2]PANEL DE CONTROL DISTRITAL'!E21</f>
        <v>(Credenciales en resguardo / Credenciales totales en SIIRFE disponibles para entrega) x 100</v>
      </c>
      <c r="F22" s="118" t="str">
        <f>'[2]PANEL DE CONTROL DISTRITAL'!F21</f>
        <v>Semanal (remesa)</v>
      </c>
      <c r="G22" s="119">
        <f>'[2]PANEL DE CONTROL DISTRITAL'!G21</f>
        <v>1</v>
      </c>
      <c r="H22" s="27" t="str">
        <f>'[2]PANEL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398</v>
      </c>
      <c r="AR22" s="25">
        <v>470</v>
      </c>
      <c r="AS22" s="25">
        <v>545</v>
      </c>
      <c r="AT22" s="25">
        <v>470</v>
      </c>
      <c r="AU22" s="25">
        <v>220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'[2]PANEL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398</v>
      </c>
      <c r="AR23" s="45">
        <v>470</v>
      </c>
      <c r="AS23" s="45">
        <v>545</v>
      </c>
      <c r="AT23" s="45">
        <v>470</v>
      </c>
      <c r="AU23" s="45">
        <v>220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'[2]PANEL DE CONTROL DISTRITAL'!A24</f>
        <v>6</v>
      </c>
      <c r="B25" s="121" t="str">
        <f>'[2]PANEL DE CONTROL DISTRITAL'!B24</f>
        <v>ENTREGA</v>
      </c>
      <c r="C25" s="116" t="str">
        <f>'[2]PANEL DE CONTROL DISTRITAL'!C24</f>
        <v>Operador de Equipo Tecnológico</v>
      </c>
      <c r="D25" s="117" t="str">
        <f>'[2]PANEL DE CONTROL DISTRITAL'!D24</f>
        <v xml:space="preserve">Efectividad de entrega de CPV en MAC = </v>
      </c>
      <c r="E25" s="116" t="str">
        <f>'[2]PANEL DE CONTROL DISTRITAL'!E24</f>
        <v>(Total de credenciales entregadas / Total de credenciales solicitadas) x 100</v>
      </c>
      <c r="F25" s="118" t="str">
        <f>'[2]PANEL DE CONTROL DISTRITAL'!F24</f>
        <v>Semanal (remesa)</v>
      </c>
      <c r="G25" s="119">
        <f>'[2]PANEL DE CONTROL DISTRITAL'!G24</f>
        <v>0.9</v>
      </c>
      <c r="H25" s="27" t="str">
        <f>'[2]PANEL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175</v>
      </c>
      <c r="AR25" s="25">
        <v>280</v>
      </c>
      <c r="AS25" s="25">
        <v>194</v>
      </c>
      <c r="AT25" s="25">
        <v>190</v>
      </c>
      <c r="AU25" s="25">
        <v>256</v>
      </c>
      <c r="AV25" s="109">
        <f>IFERROR(SUM(I25:AU25)/SUM(I26:AU26),0)</f>
        <v>1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'[2]PANEL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175</v>
      </c>
      <c r="AR26" s="45">
        <v>280</v>
      </c>
      <c r="AS26" s="45">
        <v>194</v>
      </c>
      <c r="AT26" s="45">
        <v>190</v>
      </c>
      <c r="AU26" s="45">
        <v>256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0" customHeight="1" thickTop="1" x14ac:dyDescent="0.25"/>
  </sheetData>
  <mergeCells count="71">
    <mergeCell ref="AV25:AV26"/>
    <mergeCell ref="I29:L29"/>
    <mergeCell ref="B34:M34"/>
    <mergeCell ref="B35:G35"/>
    <mergeCell ref="H35:M35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A10:A11"/>
    <mergeCell ref="B10:B11"/>
    <mergeCell ref="C10:C11"/>
    <mergeCell ref="D10:D11"/>
    <mergeCell ref="E10:E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</mergeCells>
  <conditionalFormatting sqref="I21:AP21">
    <cfRule type="colorScale" priority="19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322" priority="16" operator="greaterThan">
      <formula>95%</formula>
    </cfRule>
    <cfRule type="cellIs" dxfId="321" priority="17" operator="greaterThanOrEqual">
      <formula>90%</formula>
    </cfRule>
    <cfRule type="cellIs" dxfId="320" priority="18" operator="lessThan">
      <formula>89.99%</formula>
    </cfRule>
  </conditionalFormatting>
  <conditionalFormatting sqref="AV13">
    <cfRule type="cellIs" dxfId="319" priority="13" operator="greaterThan">
      <formula>95%</formula>
    </cfRule>
    <cfRule type="cellIs" dxfId="318" priority="14" operator="greaterThanOrEqual">
      <formula>90%</formula>
    </cfRule>
    <cfRule type="cellIs" dxfId="317" priority="15" operator="lessThan">
      <formula>89.99%</formula>
    </cfRule>
  </conditionalFormatting>
  <conditionalFormatting sqref="AV16">
    <cfRule type="cellIs" dxfId="316" priority="10" operator="greaterThan">
      <formula>95%</formula>
    </cfRule>
    <cfRule type="cellIs" dxfId="315" priority="11" operator="greaterThanOrEqual">
      <formula>90%</formula>
    </cfRule>
    <cfRule type="cellIs" dxfId="314" priority="12" operator="lessThan">
      <formula>89.99%</formula>
    </cfRule>
  </conditionalFormatting>
  <conditionalFormatting sqref="AV19">
    <cfRule type="cellIs" dxfId="313" priority="7" operator="greaterThan">
      <formula>95%</formula>
    </cfRule>
    <cfRule type="cellIs" dxfId="312" priority="8" operator="greaterThanOrEqual">
      <formula>90%</formula>
    </cfRule>
    <cfRule type="cellIs" dxfId="311" priority="9" operator="lessThan">
      <formula>89.99%</formula>
    </cfRule>
  </conditionalFormatting>
  <conditionalFormatting sqref="AV25">
    <cfRule type="cellIs" dxfId="310" priority="4" operator="greaterThan">
      <formula>95%</formula>
    </cfRule>
    <cfRule type="cellIs" dxfId="309" priority="5" operator="greaterThanOrEqual">
      <formula>90%</formula>
    </cfRule>
    <cfRule type="cellIs" dxfId="308" priority="6" operator="lessThan">
      <formula>89.99%</formula>
    </cfRule>
  </conditionalFormatting>
  <conditionalFormatting sqref="AV22">
    <cfRule type="cellIs" dxfId="307" priority="2" operator="greaterThanOrEqual">
      <formula>100%</formula>
    </cfRule>
    <cfRule type="cellIs" dxfId="306" priority="3" operator="lessThan">
      <formula>99.99%</formula>
    </cfRule>
  </conditionalFormatting>
  <conditionalFormatting sqref="AQ21:AU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dataValidations count="1">
    <dataValidation showDropDown="1" showInputMessage="1" showErrorMessage="1" sqref="C21 G19:G23 G10:G11 G16:G17 G13:G14 G25:G26" xr:uid="{13DC34E6-FBE5-4DBF-8B5F-ED5FCDB2FB75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70C0"/>
  </sheetPr>
  <dimension ref="A1:BH48"/>
  <sheetViews>
    <sheetView showGridLines="0" topLeftCell="AC1" zoomScale="85" zoomScaleNormal="85" workbookViewId="0">
      <selection activeCell="AU17" sqref="AU17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7</v>
      </c>
      <c r="F2" s="122" t="s">
        <v>70</v>
      </c>
      <c r="G2" s="122"/>
      <c r="H2" s="22">
        <v>300751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'PANEL DE CONTROL DISTRITAL'!A9</f>
        <v>1</v>
      </c>
      <c r="B10" s="121" t="str">
        <f>'PANEL DE CONTROL DISTRITAL'!B9</f>
        <v>ENTREVISTA</v>
      </c>
      <c r="C10" s="116" t="str">
        <f>'PANEL DE CONTROL DISTRITAL'!C9</f>
        <v xml:space="preserve"> Auxiliar de Atención Ciudadana</v>
      </c>
      <c r="D10" s="117" t="str">
        <f>'PANEL DE CONTROL DISTRITAL'!D9</f>
        <v>Efectividad de la entrevista =</v>
      </c>
      <c r="E10" s="116" t="str">
        <f>'PANEL DE CONTROL DISTRITAL'!E9</f>
        <v>(Número de trámites aplicados / (Número de fichas requisitadas - Notificaciones de improcedencia de trámite)) x 100</v>
      </c>
      <c r="F10" s="118" t="str">
        <f>'PANEL DE CONTROL DISTRITAL'!F9</f>
        <v>Semanal (remesa)</v>
      </c>
      <c r="G10" s="119">
        <f>'PANEL DE CONTROL DISTRITAL'!G9</f>
        <v>0.9</v>
      </c>
      <c r="H10" s="27" t="str">
        <f>'PANEL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61">
        <v>447</v>
      </c>
      <c r="AR10" s="61">
        <v>394</v>
      </c>
      <c r="AS10" s="61">
        <v>381</v>
      </c>
      <c r="AT10" s="61">
        <v>409</v>
      </c>
      <c r="AU10" s="61">
        <v>305</v>
      </c>
      <c r="AV10" s="109">
        <f>IFERROR(SUM(I10:AU10)/SUM(I11:AU11),0)</f>
        <v>0.9513513513513514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62">
        <v>478</v>
      </c>
      <c r="AR11" s="62">
        <v>414</v>
      </c>
      <c r="AS11" s="62">
        <v>392</v>
      </c>
      <c r="AT11" s="62">
        <v>430</v>
      </c>
      <c r="AU11" s="62">
        <v>321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'PANEL DE CONTROL DISTRITAL'!A12</f>
        <v>2</v>
      </c>
      <c r="B13" s="121" t="str">
        <f>'PANEL DE CONTROL DISTRITAL'!B12</f>
        <v>TRÁMITE</v>
      </c>
      <c r="C13" s="116" t="str">
        <f>'PANEL DE CONTROL DISTRITAL'!C12</f>
        <v>Operador de Equipo Tecnológico</v>
      </c>
      <c r="D13" s="117" t="str">
        <f>'PANEL DE CONTROL DISTRITAL'!D12</f>
        <v>Trámites exitosos efectivos=</v>
      </c>
      <c r="E13" s="116" t="str">
        <f>'PANEL DE CONTROL DISTRITAL'!E12</f>
        <v>(Número de trámites exitosos / Número de trámites aplicados) x 100</v>
      </c>
      <c r="F13" s="118" t="str">
        <f>'PANEL DE CONTROL DISTRITAL'!F12</f>
        <v>Semanal (remesa)</v>
      </c>
      <c r="G13" s="119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61">
        <v>443</v>
      </c>
      <c r="AR13" s="61">
        <v>388</v>
      </c>
      <c r="AS13" s="61">
        <v>378</v>
      </c>
      <c r="AT13" s="61">
        <v>404</v>
      </c>
      <c r="AU13" s="61">
        <v>303</v>
      </c>
      <c r="AV13" s="109">
        <f>IFERROR(SUM(I13:AU13)/SUM(I14:AU14),0)</f>
        <v>0.98966942148760328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62">
        <v>447</v>
      </c>
      <c r="AR14" s="62">
        <v>394</v>
      </c>
      <c r="AS14" s="62">
        <v>381</v>
      </c>
      <c r="AT14" s="62">
        <v>409</v>
      </c>
      <c r="AU14" s="62">
        <v>305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'PANEL DE CONTROL DISTRITAL'!A15</f>
        <v>3</v>
      </c>
      <c r="B16" s="121" t="str">
        <f>'PANEL DE CONTROL DISTRITAL'!B15</f>
        <v>TRANSFERENCIA</v>
      </c>
      <c r="C16" s="116" t="str">
        <f>'PANEL DE CONTROL DISTRITAL'!C15</f>
        <v>Responsable de Módulo</v>
      </c>
      <c r="D16" s="117" t="str">
        <f>'PANEL DE CONTROL DISTRITAL'!D15</f>
        <v xml:space="preserve">Transacciones exitosas = </v>
      </c>
      <c r="E16" s="116" t="str">
        <f>'PANEL DE CONTROL DISTRITAL'!E15</f>
        <v>(Número de Archivos de Transacción aceptados /Total de Archivos de Transacción procesados) x100</v>
      </c>
      <c r="F16" s="118" t="str">
        <f>'PANEL DE CONTROL DISTRITAL'!F15</f>
        <v>Semanal (remesa)</v>
      </c>
      <c r="G16" s="119">
        <f>'PANEL DE CONTROL DISTRITAL'!G15</f>
        <v>0.9</v>
      </c>
      <c r="H16" s="27" t="str">
        <f>'PANEL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61">
        <v>443</v>
      </c>
      <c r="AR16" s="61">
        <v>388</v>
      </c>
      <c r="AS16" s="61">
        <v>378</v>
      </c>
      <c r="AT16" s="61">
        <v>404</v>
      </c>
      <c r="AU16" s="61">
        <v>303</v>
      </c>
      <c r="AV16" s="109">
        <f>IFERROR(SUM(I16:AU16)/SUM(I17:AU17),0)</f>
        <v>0.98966942148760328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62">
        <v>447</v>
      </c>
      <c r="AR17" s="62">
        <v>394</v>
      </c>
      <c r="AS17" s="62">
        <v>381</v>
      </c>
      <c r="AT17" s="62">
        <v>409</v>
      </c>
      <c r="AU17" s="62">
        <v>305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'PANEL DE CONTROL DISTRITAL'!A18</f>
        <v>4</v>
      </c>
      <c r="B19" s="121" t="str">
        <f>'PANEL DE CONTROL DISTRITAL'!B18</f>
        <v>CONCILIACIÓN</v>
      </c>
      <c r="C19" s="116" t="str">
        <f>'PANEL DE CONTROL DISTRITAL'!C18</f>
        <v>Responsable de Módulo</v>
      </c>
      <c r="D19" s="117" t="str">
        <f>'PANEL DE CONTROL DISTRITAL'!D18</f>
        <v xml:space="preserve">Credenciales disponibles para entrega = </v>
      </c>
      <c r="E19" s="116" t="str">
        <f>'PANEL DE CONTROL DISTRITAL'!E18</f>
        <v>((Credenciales recibidas - credenciales inconsistentes) / Credenciales recibidas) x 100</v>
      </c>
      <c r="F19" s="118" t="str">
        <f>'PANEL DE CONTROL DISTRITAL'!F18</f>
        <v>Semanal (remesa)</v>
      </c>
      <c r="G19" s="119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61">
        <v>703</v>
      </c>
      <c r="AR19" s="61">
        <v>523</v>
      </c>
      <c r="AS19" s="61">
        <v>334</v>
      </c>
      <c r="AT19" s="61">
        <v>163</v>
      </c>
      <c r="AU19" s="61">
        <v>501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62">
        <v>703</v>
      </c>
      <c r="AR20" s="62">
        <v>523</v>
      </c>
      <c r="AS20" s="62">
        <v>334</v>
      </c>
      <c r="AT20" s="62">
        <v>163</v>
      </c>
      <c r="AU20" s="62">
        <v>501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'PANEL DE CONTROL DISTRITAL'!A21</f>
        <v>5</v>
      </c>
      <c r="B22" s="121" t="str">
        <f>'PANEL DE CONTROL DISTRITAL'!B21</f>
        <v>CONCILIACIÓN</v>
      </c>
      <c r="C22" s="116" t="str">
        <f>'PANEL DE CONTROL DISTRITAL'!C21</f>
        <v>Responsable de Módulo</v>
      </c>
      <c r="D22" s="117" t="str">
        <f>'PANEL DE CONTROL DISTRITAL'!D21</f>
        <v xml:space="preserve">Credenciales disponibles para entrega = </v>
      </c>
      <c r="E22" s="116" t="str">
        <f>'PANEL DE CONTROL DISTRITAL'!E21</f>
        <v>(Credenciales en resguardo / Credenciales totales en SIIRFE disponibles para entrega) x 100</v>
      </c>
      <c r="F22" s="118" t="str">
        <f>'PANEL DE CONTROL DISTRITAL'!F21</f>
        <v>Semanal (remesa)</v>
      </c>
      <c r="G22" s="119">
        <f>'PANEL DE CONTROL DISTRITAL'!G21</f>
        <v>1</v>
      </c>
      <c r="H22" s="27" t="str">
        <f>'PANEL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61">
        <v>925</v>
      </c>
      <c r="AR22" s="61">
        <v>971</v>
      </c>
      <c r="AS22" s="61">
        <v>839</v>
      </c>
      <c r="AT22" s="61">
        <v>582</v>
      </c>
      <c r="AU22" s="61">
        <v>777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62">
        <v>925</v>
      </c>
      <c r="AR23" s="62">
        <v>971</v>
      </c>
      <c r="AS23" s="62">
        <v>839</v>
      </c>
      <c r="AT23" s="62">
        <v>582</v>
      </c>
      <c r="AU23" s="62">
        <v>777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'PANEL DE CONTROL DISTRITAL'!A24</f>
        <v>6</v>
      </c>
      <c r="B25" s="121" t="str">
        <f>'PANEL DE CONTROL DISTRITAL'!B24</f>
        <v>ENTREGA</v>
      </c>
      <c r="C25" s="116" t="str">
        <f>'PANEL DE CONTROL DISTRITAL'!C24</f>
        <v>Operador de Equipo Tecnológico</v>
      </c>
      <c r="D25" s="117" t="str">
        <f>'PANEL DE CONTROL DISTRITAL'!D24</f>
        <v xml:space="preserve">Efectividad de entrega de CPV en MAC = </v>
      </c>
      <c r="E25" s="116" t="str">
        <f>'PANEL DE CONTROL DISTRITAL'!E24</f>
        <v>(Total de credenciales entregadas / Total de credenciales solicitadas) x 100</v>
      </c>
      <c r="F25" s="118" t="str">
        <f>'PANEL DE CONTROL DISTRITAL'!F24</f>
        <v>Semanal (remesa)</v>
      </c>
      <c r="G25" s="119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61">
        <v>886</v>
      </c>
      <c r="AR25" s="61">
        <v>477</v>
      </c>
      <c r="AS25" s="61">
        <v>466</v>
      </c>
      <c r="AT25" s="61">
        <v>420</v>
      </c>
      <c r="AU25" s="61">
        <v>301</v>
      </c>
      <c r="AV25" s="109">
        <f>IFERROR(SUM(I25:AU25)/SUM(I26:AU26),0)</f>
        <v>0.99570480281140183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62">
        <v>888</v>
      </c>
      <c r="AR26" s="62">
        <v>482</v>
      </c>
      <c r="AS26" s="62">
        <v>469</v>
      </c>
      <c r="AT26" s="62">
        <v>421</v>
      </c>
      <c r="AU26" s="62">
        <v>301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F22:F23"/>
    <mergeCell ref="G22:G23"/>
    <mergeCell ref="AV22:AV23"/>
    <mergeCell ref="A24:AV24"/>
    <mergeCell ref="A22:A23"/>
    <mergeCell ref="B22:B23"/>
    <mergeCell ref="C22:C23"/>
    <mergeCell ref="D22:D23"/>
    <mergeCell ref="E22:E23"/>
    <mergeCell ref="F19:F20"/>
    <mergeCell ref="G19:G20"/>
    <mergeCell ref="AV19:AV20"/>
    <mergeCell ref="A19:A20"/>
    <mergeCell ref="B19:B20"/>
    <mergeCell ref="C19:C20"/>
    <mergeCell ref="D19:D20"/>
    <mergeCell ref="E19:E20"/>
    <mergeCell ref="F16:F17"/>
    <mergeCell ref="G16:G17"/>
    <mergeCell ref="AV16:AV17"/>
    <mergeCell ref="A18:AV18"/>
    <mergeCell ref="A16:A17"/>
    <mergeCell ref="B16:B17"/>
    <mergeCell ref="C16:C17"/>
    <mergeCell ref="D16:D17"/>
    <mergeCell ref="E16:E17"/>
    <mergeCell ref="F13:F14"/>
    <mergeCell ref="G13:G14"/>
    <mergeCell ref="AV13:AV14"/>
    <mergeCell ref="A15:AV15"/>
    <mergeCell ref="A13:A14"/>
    <mergeCell ref="B13:B14"/>
    <mergeCell ref="C13:C14"/>
    <mergeCell ref="D13:D14"/>
    <mergeCell ref="E13:E14"/>
    <mergeCell ref="A12:AV12"/>
    <mergeCell ref="A10:A11"/>
    <mergeCell ref="B10:B11"/>
    <mergeCell ref="C10:C11"/>
    <mergeCell ref="D10:D11"/>
    <mergeCell ref="E10:E11"/>
    <mergeCell ref="A1:AV1"/>
    <mergeCell ref="F2:G2"/>
    <mergeCell ref="A4:AV4"/>
    <mergeCell ref="A5:AV5"/>
    <mergeCell ref="F10:F11"/>
    <mergeCell ref="G10:G11"/>
    <mergeCell ref="AV10:AV11"/>
    <mergeCell ref="A6:A9"/>
    <mergeCell ref="B6:H6"/>
    <mergeCell ref="I6:AU6"/>
    <mergeCell ref="AV6:AV9"/>
    <mergeCell ref="B7:D7"/>
    <mergeCell ref="E7:H7"/>
    <mergeCell ref="I7:AU7"/>
    <mergeCell ref="B8:AU8"/>
    <mergeCell ref="AS2:AV2"/>
    <mergeCell ref="AV25:AV26"/>
    <mergeCell ref="I29:L29"/>
    <mergeCell ref="B34:M34"/>
    <mergeCell ref="A25:A26"/>
    <mergeCell ref="B25:B26"/>
    <mergeCell ref="C25:C26"/>
    <mergeCell ref="D25:D26"/>
    <mergeCell ref="E25:E26"/>
    <mergeCell ref="B35:G35"/>
    <mergeCell ref="H35:M35"/>
    <mergeCell ref="B36:G37"/>
    <mergeCell ref="H36:M37"/>
    <mergeCell ref="F25:F26"/>
    <mergeCell ref="G25:G26"/>
  </mergeCells>
  <conditionalFormatting sqref="I21:AU21">
    <cfRule type="colorScale" priority="39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1801" priority="18" operator="greaterThan">
      <formula>95%</formula>
    </cfRule>
    <cfRule type="cellIs" dxfId="1800" priority="19" operator="greaterThanOrEqual">
      <formula>90%</formula>
    </cfRule>
    <cfRule type="cellIs" dxfId="1799" priority="20" operator="lessThan">
      <formula>89.99%</formula>
    </cfRule>
  </conditionalFormatting>
  <conditionalFormatting sqref="AV13">
    <cfRule type="cellIs" dxfId="1798" priority="15" operator="greaterThan">
      <formula>95%</formula>
    </cfRule>
    <cfRule type="cellIs" dxfId="1797" priority="16" operator="greaterThanOrEqual">
      <formula>90%</formula>
    </cfRule>
    <cfRule type="cellIs" dxfId="1796" priority="17" operator="lessThan">
      <formula>89.99%</formula>
    </cfRule>
  </conditionalFormatting>
  <conditionalFormatting sqref="AV16">
    <cfRule type="cellIs" dxfId="1795" priority="12" operator="greaterThan">
      <formula>95%</formula>
    </cfRule>
    <cfRule type="cellIs" dxfId="1794" priority="13" operator="greaterThanOrEqual">
      <formula>90%</formula>
    </cfRule>
    <cfRule type="cellIs" dxfId="1793" priority="14" operator="lessThan">
      <formula>89.99%</formula>
    </cfRule>
  </conditionalFormatting>
  <conditionalFormatting sqref="AV19">
    <cfRule type="cellIs" dxfId="1792" priority="9" operator="greaterThan">
      <formula>95%</formula>
    </cfRule>
    <cfRule type="cellIs" dxfId="1791" priority="10" operator="greaterThanOrEqual">
      <formula>90%</formula>
    </cfRule>
    <cfRule type="cellIs" dxfId="1790" priority="11" operator="lessThan">
      <formula>89.99%</formula>
    </cfRule>
  </conditionalFormatting>
  <conditionalFormatting sqref="AV25">
    <cfRule type="cellIs" dxfId="1789" priority="3" operator="greaterThan">
      <formula>95%</formula>
    </cfRule>
    <cfRule type="cellIs" dxfId="1788" priority="4" operator="greaterThanOrEqual">
      <formula>90%</formula>
    </cfRule>
    <cfRule type="cellIs" dxfId="1787" priority="5" operator="lessThan">
      <formula>89.99%</formula>
    </cfRule>
  </conditionalFormatting>
  <conditionalFormatting sqref="AV22">
    <cfRule type="cellIs" dxfId="1786" priority="1" operator="greaterThanOrEqual">
      <formula>100%</formula>
    </cfRule>
    <cfRule type="cellIs" dxfId="1785" priority="2" operator="lessThan">
      <formula>99.99%</formula>
    </cfRule>
  </conditionalFormatting>
  <dataValidations count="1">
    <dataValidation showDropDown="1" showInputMessage="1" showErrorMessage="1" sqref="C21 G19:G23 G10:G11 G16:G17 G13:G14 G25:G26" xr:uid="{98ABAE10-295B-48A5-9A48-A26CB9D23073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BH38"/>
  <sheetViews>
    <sheetView showGridLines="0" zoomScale="85" zoomScaleNormal="85" workbookViewId="0">
      <selection activeCell="A10" sqref="A10:A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1</v>
      </c>
      <c r="F2" s="122" t="s">
        <v>70</v>
      </c>
      <c r="G2" s="122"/>
      <c r="H2" s="22">
        <v>300151</v>
      </c>
      <c r="I2" s="21"/>
      <c r="J2" s="21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3" t="str">
        <f>'PANEL DE CONTROL DISTRITAL'!M2</f>
        <v>Fecha de corte: 31/08/2023</v>
      </c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">
        <v>74</v>
      </c>
      <c r="J9" s="33" t="s">
        <v>75</v>
      </c>
      <c r="K9" s="33" t="s">
        <v>76</v>
      </c>
      <c r="L9" s="33" t="s">
        <v>77</v>
      </c>
      <c r="M9" s="33" t="s">
        <v>78</v>
      </c>
      <c r="N9" s="33" t="s">
        <v>79</v>
      </c>
      <c r="O9" s="33" t="s">
        <v>80</v>
      </c>
      <c r="P9" s="33" t="s">
        <v>81</v>
      </c>
      <c r="Q9" s="33" t="s">
        <v>82</v>
      </c>
      <c r="R9" s="33" t="s">
        <v>83</v>
      </c>
      <c r="S9" s="33" t="s">
        <v>84</v>
      </c>
      <c r="T9" s="33" t="s">
        <v>85</v>
      </c>
      <c r="U9" s="33" t="s">
        <v>86</v>
      </c>
      <c r="V9" s="33" t="s">
        <v>87</v>
      </c>
      <c r="W9" s="33" t="s">
        <v>88</v>
      </c>
      <c r="X9" s="33" t="s">
        <v>89</v>
      </c>
      <c r="Y9" s="33" t="s">
        <v>90</v>
      </c>
      <c r="Z9" s="33" t="s">
        <v>91</v>
      </c>
      <c r="AA9" s="33" t="s">
        <v>92</v>
      </c>
      <c r="AB9" s="33" t="s">
        <v>93</v>
      </c>
      <c r="AC9" s="33" t="s">
        <v>94</v>
      </c>
      <c r="AD9" s="33" t="s">
        <v>95</v>
      </c>
      <c r="AE9" s="33" t="s">
        <v>96</v>
      </c>
      <c r="AF9" s="33" t="s">
        <v>97</v>
      </c>
      <c r="AG9" s="33" t="s">
        <v>98</v>
      </c>
      <c r="AH9" s="33" t="s">
        <v>99</v>
      </c>
      <c r="AI9" s="33" t="s">
        <v>100</v>
      </c>
      <c r="AJ9" s="33" t="s">
        <v>101</v>
      </c>
      <c r="AK9" s="33" t="s">
        <v>102</v>
      </c>
      <c r="AL9" s="33" t="s">
        <v>103</v>
      </c>
      <c r="AM9" s="33" t="s">
        <v>104</v>
      </c>
      <c r="AN9" s="33" t="s">
        <v>105</v>
      </c>
      <c r="AO9" s="33" t="s">
        <v>106</v>
      </c>
      <c r="AP9" s="33" t="s">
        <v>107</v>
      </c>
      <c r="AQ9" s="33" t="s">
        <v>108</v>
      </c>
      <c r="AR9" s="33" t="s">
        <v>109</v>
      </c>
      <c r="AS9" s="33" t="s">
        <v>110</v>
      </c>
      <c r="AT9" s="33" t="s">
        <v>111</v>
      </c>
      <c r="AU9" s="33" t="s">
        <v>112</v>
      </c>
      <c r="AV9" s="126"/>
    </row>
    <row r="10" spans="1:60" s="2" customFormat="1" ht="50.1" customHeight="1" thickTop="1" thickBot="1" x14ac:dyDescent="0.3">
      <c r="A10" s="120">
        <f>'[2]PANEL DE CONTROL DISTRITAL'!A9</f>
        <v>1</v>
      </c>
      <c r="B10" s="121" t="str">
        <f>'[2]PANEL DE CONTROL DISTRITAL'!B9</f>
        <v>ENTREVISTA</v>
      </c>
      <c r="C10" s="116" t="str">
        <f>'[2]PANEL DE CONTROL DISTRITAL'!C9</f>
        <v xml:space="preserve"> Auxiliar de Atención Ciudadana</v>
      </c>
      <c r="D10" s="117" t="str">
        <f>'[2]PANEL DE CONTROL DISTRITAL'!D9</f>
        <v>Efectividad de la entrevista =</v>
      </c>
      <c r="E10" s="116" t="str">
        <f>'[2]PANEL DE CONTROL DISTRITAL'!E9</f>
        <v>(Número de trámites aplicados / (Número de fichas requisitadas - Notificaciones de improcedencia de trámite)) x 100</v>
      </c>
      <c r="F10" s="118" t="str">
        <f>'[2]PANEL DE CONTROL DISTRITAL'!F9</f>
        <v>Semanal (remesa)</v>
      </c>
      <c r="G10" s="119">
        <f>'[2]PANEL DE CONTROL DISTRITAL'!G9</f>
        <v>0.9</v>
      </c>
      <c r="H10" s="27" t="str">
        <f>'[2]PANEL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198</v>
      </c>
      <c r="AR10" s="25">
        <v>182</v>
      </c>
      <c r="AS10" s="25">
        <v>204</v>
      </c>
      <c r="AT10" s="25">
        <v>192</v>
      </c>
      <c r="AU10" s="25">
        <v>145</v>
      </c>
      <c r="AV10" s="109">
        <f>IFERROR(SUM(I10:AU10)/SUM(I11:AU11),0)</f>
        <v>1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'[2]PANEL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198</v>
      </c>
      <c r="AR11" s="45">
        <v>182</v>
      </c>
      <c r="AS11" s="45">
        <v>204</v>
      </c>
      <c r="AT11" s="45">
        <v>192</v>
      </c>
      <c r="AU11" s="45">
        <v>145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'[2]PANEL DE CONTROL DISTRITAL'!A12</f>
        <v>2</v>
      </c>
      <c r="B13" s="121" t="str">
        <f>'[2]PANEL DE CONTROL DISTRITAL'!B12</f>
        <v>TRÁMITE</v>
      </c>
      <c r="C13" s="116" t="str">
        <f>'[2]PANEL DE CONTROL DISTRITAL'!C12</f>
        <v>Operador de Equipo Tecnológico</v>
      </c>
      <c r="D13" s="117" t="str">
        <f>'[2]PANEL DE CONTROL DISTRITAL'!D12</f>
        <v>Trámites exitosos efectivos=</v>
      </c>
      <c r="E13" s="116" t="str">
        <f>'[2]PANEL DE CONTROL DISTRITAL'!E12</f>
        <v>(Número de trámites exitosos / Número de trámites aplicados) x 100</v>
      </c>
      <c r="F13" s="118" t="str">
        <f>'[2]PANEL DE CONTROL DISTRITAL'!F12</f>
        <v>Semanal (remesa)</v>
      </c>
      <c r="G13" s="119">
        <f>'[2]PANEL DE CONTROL DISTRITAL'!G12</f>
        <v>0.9</v>
      </c>
      <c r="H13" s="27" t="str">
        <f>'[2]PANEL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198</v>
      </c>
      <c r="AR13" s="25">
        <v>181</v>
      </c>
      <c r="AS13" s="25">
        <v>203</v>
      </c>
      <c r="AT13" s="25">
        <v>192</v>
      </c>
      <c r="AU13" s="25">
        <v>145</v>
      </c>
      <c r="AV13" s="109">
        <f>IFERROR(SUM(I13:AU13)/SUM(I14:AU14),0)</f>
        <v>0.99782844733984799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'[2]PANEL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198</v>
      </c>
      <c r="AR14" s="45">
        <v>182</v>
      </c>
      <c r="AS14" s="45">
        <v>204</v>
      </c>
      <c r="AT14" s="45">
        <v>192</v>
      </c>
      <c r="AU14" s="45">
        <v>145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'[2]PANEL DE CONTROL DISTRITAL'!A15</f>
        <v>3</v>
      </c>
      <c r="B16" s="121" t="str">
        <f>'[2]PANEL DE CONTROL DISTRITAL'!B15</f>
        <v>TRANSFERENCIA</v>
      </c>
      <c r="C16" s="116" t="str">
        <f>'[2]PANEL DE CONTROL DISTRITAL'!C15</f>
        <v>Responsable de Módulo</v>
      </c>
      <c r="D16" s="117" t="str">
        <f>'[2]PANEL DE CONTROL DISTRITAL'!D15</f>
        <v xml:space="preserve">Transacciones exitosas = </v>
      </c>
      <c r="E16" s="116" t="str">
        <f>'[2]PANEL DE CONTROL DISTRITAL'!E15</f>
        <v>(Número de Archivos de Transacción aceptados /Total de Archivos de Transacción procesados) x100</v>
      </c>
      <c r="F16" s="118" t="str">
        <f>'[2]PANEL DE CONTROL DISTRITAL'!F15</f>
        <v>Semanal (remesa)</v>
      </c>
      <c r="G16" s="119">
        <f>'[2]PANEL DE CONTROL DISTRITAL'!G15</f>
        <v>0.9</v>
      </c>
      <c r="H16" s="27" t="str">
        <f>'[2]PANEL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159">
        <v>198</v>
      </c>
      <c r="AR16" s="159">
        <v>182</v>
      </c>
      <c r="AS16" s="159">
        <v>204</v>
      </c>
      <c r="AT16" s="159">
        <v>192</v>
      </c>
      <c r="AU16" s="159">
        <v>145</v>
      </c>
      <c r="AV16" s="109">
        <f>IFERROR(SUM(I16:AU16)/SUM(I17:AU17),0)</f>
        <v>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'[2]PANEL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160">
        <v>198</v>
      </c>
      <c r="AR17" s="160">
        <v>182</v>
      </c>
      <c r="AS17" s="160">
        <v>204</v>
      </c>
      <c r="AT17" s="160">
        <v>192</v>
      </c>
      <c r="AU17" s="160">
        <v>145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'[2]PANEL DE CONTROL DISTRITAL'!A18</f>
        <v>4</v>
      </c>
      <c r="B19" s="121" t="str">
        <f>'[2]PANEL DE CONTROL DISTRITAL'!B18</f>
        <v>CONCILIACIÓN</v>
      </c>
      <c r="C19" s="116" t="str">
        <f>'[2]PANEL DE CONTROL DISTRITAL'!C18</f>
        <v>Responsable de Módulo</v>
      </c>
      <c r="D19" s="117" t="str">
        <f>'[2]PANEL DE CONTROL DISTRITAL'!D18</f>
        <v xml:space="preserve">Credenciales disponibles para entrega = </v>
      </c>
      <c r="E19" s="116" t="str">
        <f>'[2]PANEL DE CONTROL DISTRITAL'!E18</f>
        <v>((Credenciales recibidas - credenciales inconsistentes) / Credenciales recibidas) x 100</v>
      </c>
      <c r="F19" s="118" t="str">
        <f>'[2]PANEL DE CONTROL DISTRITAL'!F18</f>
        <v>Semanal (remesa)</v>
      </c>
      <c r="G19" s="119">
        <f>'[2]PANEL DE CONTROL DISTRITAL'!G18</f>
        <v>0.9</v>
      </c>
      <c r="H19" s="27" t="str">
        <f>'[2]PANEL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163</v>
      </c>
      <c r="AR19" s="25">
        <v>233</v>
      </c>
      <c r="AS19" s="25">
        <v>102</v>
      </c>
      <c r="AT19" s="25">
        <v>260</v>
      </c>
      <c r="AU19" s="25">
        <v>130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'[2]PANEL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163</v>
      </c>
      <c r="AR20" s="45">
        <v>233</v>
      </c>
      <c r="AS20" s="45">
        <v>102</v>
      </c>
      <c r="AT20" s="45">
        <v>260</v>
      </c>
      <c r="AU20" s="45">
        <v>130</v>
      </c>
      <c r="AV20" s="109"/>
    </row>
    <row r="21" spans="1:60" s="47" customFormat="1" ht="7.5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'[2]PANEL DE CONTROL DISTRITAL'!A21</f>
        <v>5</v>
      </c>
      <c r="B22" s="121" t="str">
        <f>'[2]PANEL DE CONTROL DISTRITAL'!B21</f>
        <v>CONCILIACIÓN</v>
      </c>
      <c r="C22" s="116" t="str">
        <f>'[2]PANEL DE CONTROL DISTRITAL'!C21</f>
        <v>Responsable de Módulo</v>
      </c>
      <c r="D22" s="117" t="str">
        <f>'[2]PANEL DE CONTROL DISTRITAL'!D21</f>
        <v xml:space="preserve">Credenciales disponibles para entrega = </v>
      </c>
      <c r="E22" s="116" t="str">
        <f>'[2]PANEL DE CONTROL DISTRITAL'!E21</f>
        <v>(Credenciales en resguardo / Credenciales totales en SIIRFE disponibles para entrega) x 100</v>
      </c>
      <c r="F22" s="118" t="str">
        <f>'[2]PANEL DE CONTROL DISTRITAL'!F21</f>
        <v>Semanal (remesa)</v>
      </c>
      <c r="G22" s="119">
        <f>'[2]PANEL DE CONTROL DISTRITAL'!G21</f>
        <v>1</v>
      </c>
      <c r="H22" s="27" t="str">
        <f>'[2]PANEL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427</v>
      </c>
      <c r="AR22" s="25">
        <v>446</v>
      </c>
      <c r="AS22" s="25">
        <v>333</v>
      </c>
      <c r="AT22" s="25">
        <v>403</v>
      </c>
      <c r="AU22" s="25">
        <v>353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'[2]PANEL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427</v>
      </c>
      <c r="AR23" s="45">
        <v>446</v>
      </c>
      <c r="AS23" s="45">
        <v>333</v>
      </c>
      <c r="AT23" s="45">
        <v>403</v>
      </c>
      <c r="AU23" s="45">
        <v>353</v>
      </c>
      <c r="AV23" s="109"/>
    </row>
    <row r="24" spans="1:60" s="4" customFormat="1" ht="7.5" customHeight="1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'[2]PANEL DE CONTROL DISTRITAL'!A24</f>
        <v>6</v>
      </c>
      <c r="B25" s="121" t="str">
        <f>'[2]PANEL DE CONTROL DISTRITAL'!B24</f>
        <v>ENTREGA</v>
      </c>
      <c r="C25" s="116" t="str">
        <f>'[2]PANEL DE CONTROL DISTRITAL'!C24</f>
        <v>Operador de Equipo Tecnológico</v>
      </c>
      <c r="D25" s="117" t="str">
        <f>'[2]PANEL DE CONTROL DISTRITAL'!D24</f>
        <v xml:space="preserve">Efectividad de entrega de CPV en MAC = </v>
      </c>
      <c r="E25" s="116" t="str">
        <f>'[2]PANEL DE CONTROL DISTRITAL'!E24</f>
        <v>(Total de credenciales entregadas / Total de credenciales solicitadas) x 100</v>
      </c>
      <c r="F25" s="118" t="str">
        <f>'[2]PANEL DE CONTROL DISTRITAL'!F24</f>
        <v>Semanal (remesa)</v>
      </c>
      <c r="G25" s="119">
        <f>'[2]PANEL DE CONTROL DISTRITAL'!G24</f>
        <v>0.9</v>
      </c>
      <c r="H25" s="27" t="str">
        <f>'[2]PANEL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233</v>
      </c>
      <c r="AR25" s="25">
        <v>214</v>
      </c>
      <c r="AS25" s="25">
        <v>215</v>
      </c>
      <c r="AT25" s="25">
        <v>190</v>
      </c>
      <c r="AU25" s="25">
        <v>177</v>
      </c>
      <c r="AV25" s="109">
        <f>IFERROR(SUM(I25:AU25)/SUM(I26:AU26),0)</f>
        <v>1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'[2]PANEL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233</v>
      </c>
      <c r="AR26" s="45">
        <v>214</v>
      </c>
      <c r="AS26" s="45">
        <v>215</v>
      </c>
      <c r="AT26" s="45">
        <v>190</v>
      </c>
      <c r="AU26" s="45">
        <v>177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0" customHeight="1" thickTop="1" x14ac:dyDescent="0.25"/>
  </sheetData>
  <mergeCells count="71">
    <mergeCell ref="A1:AV1"/>
    <mergeCell ref="F2:G2"/>
    <mergeCell ref="AU2:AV2"/>
    <mergeCell ref="A6:A9"/>
    <mergeCell ref="B6:H6"/>
    <mergeCell ref="AV6:AV9"/>
    <mergeCell ref="B7:D7"/>
    <mergeCell ref="E7:H7"/>
    <mergeCell ref="A4:AV4"/>
    <mergeCell ref="A5:AV5"/>
    <mergeCell ref="I6:AU6"/>
    <mergeCell ref="I7:AU7"/>
    <mergeCell ref="B8:AU8"/>
    <mergeCell ref="C10:C11"/>
    <mergeCell ref="C13:C14"/>
    <mergeCell ref="A12:AV12"/>
    <mergeCell ref="A15:AV15"/>
    <mergeCell ref="AV10:AV11"/>
    <mergeCell ref="AV13:AV14"/>
    <mergeCell ref="A13:A14"/>
    <mergeCell ref="A10:A11"/>
    <mergeCell ref="B10:B11"/>
    <mergeCell ref="D10:D11"/>
    <mergeCell ref="E10:E11"/>
    <mergeCell ref="F10:F11"/>
    <mergeCell ref="G10:G11"/>
    <mergeCell ref="AV19:AV20"/>
    <mergeCell ref="B13:B14"/>
    <mergeCell ref="D13:D14"/>
    <mergeCell ref="E13:E14"/>
    <mergeCell ref="F13:F14"/>
    <mergeCell ref="G13:G14"/>
    <mergeCell ref="G19:G20"/>
    <mergeCell ref="A19:A20"/>
    <mergeCell ref="B19:B20"/>
    <mergeCell ref="D19:D20"/>
    <mergeCell ref="AV22:AV23"/>
    <mergeCell ref="A16:A17"/>
    <mergeCell ref="B16:B17"/>
    <mergeCell ref="D16:D17"/>
    <mergeCell ref="E16:E17"/>
    <mergeCell ref="F16:F17"/>
    <mergeCell ref="G16:G17"/>
    <mergeCell ref="C16:C17"/>
    <mergeCell ref="C19:C20"/>
    <mergeCell ref="A18:AV18"/>
    <mergeCell ref="E19:E20"/>
    <mergeCell ref="F19:F20"/>
    <mergeCell ref="AV16:AV17"/>
    <mergeCell ref="G22:G23"/>
    <mergeCell ref="C22:C23"/>
    <mergeCell ref="A24:AV24"/>
    <mergeCell ref="A25:A26"/>
    <mergeCell ref="B25:B26"/>
    <mergeCell ref="A22:A23"/>
    <mergeCell ref="B22:B23"/>
    <mergeCell ref="D22:D23"/>
    <mergeCell ref="E22:E23"/>
    <mergeCell ref="F22:F23"/>
    <mergeCell ref="B36:G37"/>
    <mergeCell ref="H36:M37"/>
    <mergeCell ref="AV25:AV26"/>
    <mergeCell ref="I29:L29"/>
    <mergeCell ref="B34:M34"/>
    <mergeCell ref="B35:G35"/>
    <mergeCell ref="H35:M35"/>
    <mergeCell ref="C25:C26"/>
    <mergeCell ref="D25:D26"/>
    <mergeCell ref="E25:E26"/>
    <mergeCell ref="F25:F26"/>
    <mergeCell ref="G25:G26"/>
  </mergeCells>
  <phoneticPr fontId="29" type="noConversion"/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560" priority="15" operator="greaterThan">
      <formula>95%</formula>
    </cfRule>
    <cfRule type="cellIs" dxfId="559" priority="16" operator="greaterThanOrEqual">
      <formula>90%</formula>
    </cfRule>
    <cfRule type="cellIs" dxfId="558" priority="17" operator="lessThan">
      <formula>89.99%</formula>
    </cfRule>
  </conditionalFormatting>
  <conditionalFormatting sqref="AV13">
    <cfRule type="cellIs" dxfId="557" priority="12" operator="greaterThan">
      <formula>95%</formula>
    </cfRule>
    <cfRule type="cellIs" dxfId="556" priority="13" operator="greaterThanOrEqual">
      <formula>90%</formula>
    </cfRule>
    <cfRule type="cellIs" dxfId="555" priority="14" operator="lessThan">
      <formula>89.99%</formula>
    </cfRule>
  </conditionalFormatting>
  <conditionalFormatting sqref="AV16">
    <cfRule type="cellIs" dxfId="554" priority="9" operator="greaterThan">
      <formula>95%</formula>
    </cfRule>
    <cfRule type="cellIs" dxfId="553" priority="10" operator="greaterThanOrEqual">
      <formula>90%</formula>
    </cfRule>
    <cfRule type="cellIs" dxfId="552" priority="11" operator="lessThan">
      <formula>89.99%</formula>
    </cfRule>
  </conditionalFormatting>
  <conditionalFormatting sqref="AV19">
    <cfRule type="cellIs" dxfId="551" priority="6" operator="greaterThan">
      <formula>95%</formula>
    </cfRule>
    <cfRule type="cellIs" dxfId="550" priority="7" operator="greaterThanOrEqual">
      <formula>90%</formula>
    </cfRule>
    <cfRule type="cellIs" dxfId="549" priority="8" operator="lessThan">
      <formula>89.99%</formula>
    </cfRule>
  </conditionalFormatting>
  <conditionalFormatting sqref="AV22">
    <cfRule type="cellIs" dxfId="548" priority="4" operator="greaterThanOrEqual">
      <formula>100%</formula>
    </cfRule>
    <cfRule type="cellIs" dxfId="547" priority="5" operator="lessThan">
      <formula>99.99%</formula>
    </cfRule>
  </conditionalFormatting>
  <conditionalFormatting sqref="AV25">
    <cfRule type="cellIs" dxfId="546" priority="1" operator="greaterThan">
      <formula>95%</formula>
    </cfRule>
    <cfRule type="cellIs" dxfId="545" priority="2" operator="greaterThanOrEqual">
      <formula>90%</formula>
    </cfRule>
    <cfRule type="cellIs" dxfId="544" priority="3" operator="lessThan">
      <formula>89.99%</formula>
    </cfRule>
  </conditionalFormatting>
  <dataValidations count="1">
    <dataValidation showDropDown="1" showInputMessage="1" showErrorMessage="1" sqref="C21 G19:G23 G10:G11 G16:G17 G13:G14 G25:G26" xr:uid="{C9A4261A-6DD2-4CCB-A9CA-E59184DC0828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CEA67-4489-4FC4-B6C3-E2BE44CD1646}">
  <sheetPr>
    <tabColor rgb="FF0070C0"/>
  </sheetPr>
  <dimension ref="A1:BH48"/>
  <sheetViews>
    <sheetView showGridLines="0" topLeftCell="Z4" zoomScale="85" zoomScaleNormal="85" workbookViewId="0">
      <selection activeCell="AU16" sqref="AU16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7</v>
      </c>
      <c r="F2" s="122" t="s">
        <v>70</v>
      </c>
      <c r="G2" s="122"/>
      <c r="H2" s="22">
        <v>300752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'PANEL DE CONTROL DISTRITAL'!A9</f>
        <v>1</v>
      </c>
      <c r="B10" s="121" t="str">
        <f>'PANEL DE CONTROL DISTRITAL'!B9</f>
        <v>ENTREVISTA</v>
      </c>
      <c r="C10" s="116" t="str">
        <f>'PANEL DE CONTROL DISTRITAL'!C9</f>
        <v xml:space="preserve"> Auxiliar de Atención Ciudadana</v>
      </c>
      <c r="D10" s="117" t="str">
        <f>'PANEL DE CONTROL DISTRITAL'!D9</f>
        <v>Efectividad de la entrevista =</v>
      </c>
      <c r="E10" s="116" t="str">
        <f>'PANEL DE CONTROL DISTRITAL'!E9</f>
        <v>(Número de trámites aplicados / (Número de fichas requisitadas - Notificaciones de improcedencia de trámite)) x 100</v>
      </c>
      <c r="F10" s="118" t="str">
        <f>'PANEL DE CONTROL DISTRITAL'!F9</f>
        <v>Semanal (remesa)</v>
      </c>
      <c r="G10" s="119">
        <f>'PANEL DE CONTROL DISTRITAL'!G9</f>
        <v>0.9</v>
      </c>
      <c r="H10" s="27" t="str">
        <f>'PANEL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61">
        <v>118</v>
      </c>
      <c r="AR10" s="61">
        <v>83</v>
      </c>
      <c r="AS10" s="61">
        <v>44</v>
      </c>
      <c r="AT10" s="61">
        <v>37</v>
      </c>
      <c r="AU10" s="61">
        <v>140</v>
      </c>
      <c r="AV10" s="109">
        <f>IFERROR(SUM(I10:AU10)/SUM(I11:AU11),0)</f>
        <v>1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62">
        <v>118</v>
      </c>
      <c r="AR11" s="62">
        <v>83</v>
      </c>
      <c r="AS11" s="62">
        <v>44</v>
      </c>
      <c r="AT11" s="62">
        <v>37</v>
      </c>
      <c r="AU11" s="62">
        <v>140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'PANEL DE CONTROL DISTRITAL'!A12</f>
        <v>2</v>
      </c>
      <c r="B13" s="121" t="str">
        <f>'PANEL DE CONTROL DISTRITAL'!B12</f>
        <v>TRÁMITE</v>
      </c>
      <c r="C13" s="116" t="str">
        <f>'PANEL DE CONTROL DISTRITAL'!C12</f>
        <v>Operador de Equipo Tecnológico</v>
      </c>
      <c r="D13" s="117" t="str">
        <f>'PANEL DE CONTROL DISTRITAL'!D12</f>
        <v>Trámites exitosos efectivos=</v>
      </c>
      <c r="E13" s="116" t="str">
        <f>'PANEL DE CONTROL DISTRITAL'!E12</f>
        <v>(Número de trámites exitosos / Número de trámites aplicados) x 100</v>
      </c>
      <c r="F13" s="118" t="str">
        <f>'PANEL DE CONTROL DISTRITAL'!F12</f>
        <v>Semanal (remesa)</v>
      </c>
      <c r="G13" s="119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61">
        <v>118</v>
      </c>
      <c r="AR13" s="61">
        <v>83</v>
      </c>
      <c r="AS13" s="61">
        <v>44</v>
      </c>
      <c r="AT13" s="61">
        <v>37</v>
      </c>
      <c r="AU13" s="61">
        <v>139</v>
      </c>
      <c r="AV13" s="109">
        <f>IFERROR(SUM(I13:AU13)/SUM(I14:AU14),0)</f>
        <v>0.99763033175355453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62">
        <v>118</v>
      </c>
      <c r="AR14" s="62">
        <v>83</v>
      </c>
      <c r="AS14" s="62">
        <v>44</v>
      </c>
      <c r="AT14" s="62">
        <v>37</v>
      </c>
      <c r="AU14" s="62">
        <v>140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'PANEL DE CONTROL DISTRITAL'!A15</f>
        <v>3</v>
      </c>
      <c r="B16" s="121" t="str">
        <f>'PANEL DE CONTROL DISTRITAL'!B15</f>
        <v>TRANSFERENCIA</v>
      </c>
      <c r="C16" s="116" t="str">
        <f>'PANEL DE CONTROL DISTRITAL'!C15</f>
        <v>Responsable de Módulo</v>
      </c>
      <c r="D16" s="117" t="str">
        <f>'PANEL DE CONTROL DISTRITAL'!D15</f>
        <v xml:space="preserve">Transacciones exitosas = </v>
      </c>
      <c r="E16" s="116" t="str">
        <f>'PANEL DE CONTROL DISTRITAL'!E15</f>
        <v>(Número de Archivos de Transacción aceptados /Total de Archivos de Transacción procesados) x100</v>
      </c>
      <c r="F16" s="118" t="str">
        <f>'PANEL DE CONTROL DISTRITAL'!F15</f>
        <v>Semanal (remesa)</v>
      </c>
      <c r="G16" s="119">
        <f>'PANEL DE CONTROL DISTRITAL'!G15</f>
        <v>0.9</v>
      </c>
      <c r="H16" s="27" t="str">
        <f>'PANEL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61">
        <v>661</v>
      </c>
      <c r="AR16" s="61">
        <v>225</v>
      </c>
      <c r="AS16" s="61">
        <v>207</v>
      </c>
      <c r="AT16" s="61">
        <v>200</v>
      </c>
      <c r="AU16" s="61">
        <v>344</v>
      </c>
      <c r="AV16" s="109">
        <f>IFERROR(SUM(I16:AU16)/SUM(I17:AU17),0)</f>
        <v>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62">
        <v>661</v>
      </c>
      <c r="AR17" s="62">
        <v>225</v>
      </c>
      <c r="AS17" s="62">
        <v>207</v>
      </c>
      <c r="AT17" s="62">
        <v>200</v>
      </c>
      <c r="AU17" s="62">
        <v>344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'PANEL DE CONTROL DISTRITAL'!A18</f>
        <v>4</v>
      </c>
      <c r="B19" s="121" t="str">
        <f>'PANEL DE CONTROL DISTRITAL'!B18</f>
        <v>CONCILIACIÓN</v>
      </c>
      <c r="C19" s="116" t="str">
        <f>'PANEL DE CONTROL DISTRITAL'!C18</f>
        <v>Responsable de Módulo</v>
      </c>
      <c r="D19" s="117" t="str">
        <f>'PANEL DE CONTROL DISTRITAL'!D18</f>
        <v xml:space="preserve">Credenciales disponibles para entrega = </v>
      </c>
      <c r="E19" s="116" t="str">
        <f>'PANEL DE CONTROL DISTRITAL'!E18</f>
        <v>((Credenciales recibidas - credenciales inconsistentes) / Credenciales recibidas) x 100</v>
      </c>
      <c r="F19" s="118" t="str">
        <f>'PANEL DE CONTROL DISTRITAL'!F18</f>
        <v>Semanal (remesa)</v>
      </c>
      <c r="G19" s="119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61">
        <v>320</v>
      </c>
      <c r="AR19" s="61">
        <v>88</v>
      </c>
      <c r="AS19" s="61">
        <v>114</v>
      </c>
      <c r="AT19" s="61">
        <v>84</v>
      </c>
      <c r="AU19" s="61">
        <v>50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62">
        <v>320</v>
      </c>
      <c r="AR20" s="62">
        <v>88</v>
      </c>
      <c r="AS20" s="62">
        <v>114</v>
      </c>
      <c r="AT20" s="62">
        <v>84</v>
      </c>
      <c r="AU20" s="62">
        <v>50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'PANEL DE CONTROL DISTRITAL'!A21</f>
        <v>5</v>
      </c>
      <c r="B22" s="121" t="str">
        <f>'PANEL DE CONTROL DISTRITAL'!B21</f>
        <v>CONCILIACIÓN</v>
      </c>
      <c r="C22" s="116" t="str">
        <f>'PANEL DE CONTROL DISTRITAL'!C21</f>
        <v>Responsable de Módulo</v>
      </c>
      <c r="D22" s="117" t="str">
        <f>'PANEL DE CONTROL DISTRITAL'!D21</f>
        <v xml:space="preserve">Credenciales disponibles para entrega = </v>
      </c>
      <c r="E22" s="116" t="str">
        <f>'PANEL DE CONTROL DISTRITAL'!E21</f>
        <v>(Credenciales en resguardo / Credenciales totales en SIIRFE disponibles para entrega) x 100</v>
      </c>
      <c r="F22" s="118" t="str">
        <f>'PANEL DE CONTROL DISTRITAL'!F21</f>
        <v>Semanal (remesa)</v>
      </c>
      <c r="G22" s="119">
        <f>'PANEL DE CONTROL DISTRITAL'!G21</f>
        <v>1</v>
      </c>
      <c r="H22" s="27" t="str">
        <f>'PANEL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61">
        <v>252</v>
      </c>
      <c r="AR22" s="61">
        <v>286</v>
      </c>
      <c r="AS22" s="61">
        <v>351</v>
      </c>
      <c r="AT22" s="61">
        <v>356</v>
      </c>
      <c r="AU22" s="61">
        <v>252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62">
        <v>252</v>
      </c>
      <c r="AR23" s="62">
        <v>286</v>
      </c>
      <c r="AS23" s="62">
        <v>351</v>
      </c>
      <c r="AT23" s="62">
        <v>356</v>
      </c>
      <c r="AU23" s="62">
        <v>252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'PANEL DE CONTROL DISTRITAL'!A24</f>
        <v>6</v>
      </c>
      <c r="B25" s="121" t="str">
        <f>'PANEL DE CONTROL DISTRITAL'!B24</f>
        <v>ENTREGA</v>
      </c>
      <c r="C25" s="116" t="str">
        <f>'PANEL DE CONTROL DISTRITAL'!C24</f>
        <v>Operador de Equipo Tecnológico</v>
      </c>
      <c r="D25" s="117" t="str">
        <f>'PANEL DE CONTROL DISTRITAL'!D24</f>
        <v xml:space="preserve">Efectividad de entrega de CPV en MAC = </v>
      </c>
      <c r="E25" s="116" t="str">
        <f>'PANEL DE CONTROL DISTRITAL'!E24</f>
        <v>(Total de credenciales entregadas / Total de credenciales solicitadas) x 100</v>
      </c>
      <c r="F25" s="118" t="str">
        <f>'PANEL DE CONTROL DISTRITAL'!F24</f>
        <v>Semanal (remesa)</v>
      </c>
      <c r="G25" s="119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61">
        <v>223</v>
      </c>
      <c r="AR25" s="61">
        <v>54</v>
      </c>
      <c r="AS25" s="61">
        <v>49</v>
      </c>
      <c r="AT25" s="61">
        <v>79</v>
      </c>
      <c r="AU25" s="61">
        <v>150</v>
      </c>
      <c r="AV25" s="109">
        <f>IFERROR(SUM(I25:AU25)/SUM(I26:AU26),0)</f>
        <v>0.99820143884892087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62">
        <v>223</v>
      </c>
      <c r="AR26" s="62">
        <v>54</v>
      </c>
      <c r="AS26" s="62">
        <v>49</v>
      </c>
      <c r="AT26" s="62">
        <v>79</v>
      </c>
      <c r="AU26" s="62">
        <v>151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AV25:AV26"/>
    <mergeCell ref="I29:L29"/>
    <mergeCell ref="B34:M34"/>
    <mergeCell ref="B35:G35"/>
    <mergeCell ref="H35:M35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A10:A11"/>
    <mergeCell ref="B10:B11"/>
    <mergeCell ref="C10:C11"/>
    <mergeCell ref="D10:D11"/>
    <mergeCell ref="E10:E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1784" priority="15" operator="greaterThan">
      <formula>95%</formula>
    </cfRule>
    <cfRule type="cellIs" dxfId="1783" priority="16" operator="greaterThanOrEqual">
      <formula>90%</formula>
    </cfRule>
    <cfRule type="cellIs" dxfId="1782" priority="17" operator="lessThan">
      <formula>89.99%</formula>
    </cfRule>
  </conditionalFormatting>
  <conditionalFormatting sqref="AV13">
    <cfRule type="cellIs" dxfId="1781" priority="12" operator="greaterThan">
      <formula>95%</formula>
    </cfRule>
    <cfRule type="cellIs" dxfId="1780" priority="13" operator="greaterThanOrEqual">
      <formula>90%</formula>
    </cfRule>
    <cfRule type="cellIs" dxfId="1779" priority="14" operator="lessThan">
      <formula>89.99%</formula>
    </cfRule>
  </conditionalFormatting>
  <conditionalFormatting sqref="AV16">
    <cfRule type="cellIs" dxfId="1778" priority="9" operator="greaterThan">
      <formula>95%</formula>
    </cfRule>
    <cfRule type="cellIs" dxfId="1777" priority="10" operator="greaterThanOrEqual">
      <formula>90%</formula>
    </cfRule>
    <cfRule type="cellIs" dxfId="1776" priority="11" operator="lessThan">
      <formula>89.99%</formula>
    </cfRule>
  </conditionalFormatting>
  <conditionalFormatting sqref="AV19">
    <cfRule type="cellIs" dxfId="1775" priority="6" operator="greaterThan">
      <formula>95%</formula>
    </cfRule>
    <cfRule type="cellIs" dxfId="1774" priority="7" operator="greaterThanOrEqual">
      <formula>90%</formula>
    </cfRule>
    <cfRule type="cellIs" dxfId="1773" priority="8" operator="lessThan">
      <formula>89.99%</formula>
    </cfRule>
  </conditionalFormatting>
  <conditionalFormatting sqref="AV25">
    <cfRule type="cellIs" dxfId="1772" priority="3" operator="greaterThan">
      <formula>95%</formula>
    </cfRule>
    <cfRule type="cellIs" dxfId="1771" priority="4" operator="greaterThanOrEqual">
      <formula>90%</formula>
    </cfRule>
    <cfRule type="cellIs" dxfId="1770" priority="5" operator="lessThan">
      <formula>89.99%</formula>
    </cfRule>
  </conditionalFormatting>
  <conditionalFormatting sqref="AV22">
    <cfRule type="cellIs" dxfId="1769" priority="1" operator="greaterThanOrEqual">
      <formula>100%</formula>
    </cfRule>
    <cfRule type="cellIs" dxfId="1768" priority="2" operator="lessThan">
      <formula>99.99%</formula>
    </cfRule>
  </conditionalFormatting>
  <dataValidations count="1">
    <dataValidation showDropDown="1" showInputMessage="1" showErrorMessage="1" sqref="C21 G19:G23 G10:G11 G16:G17 G13:G14 G25:G26" xr:uid="{DA1508CF-D714-4507-B9C5-461B67E6A7D2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CDE0A-A695-417D-B08F-B67E8613C7BB}">
  <sheetPr>
    <tabColor rgb="FF0070C0"/>
  </sheetPr>
  <dimension ref="A1:BH48"/>
  <sheetViews>
    <sheetView showGridLines="0" topLeftCell="AH5" zoomScale="85" zoomScaleNormal="85" workbookViewId="0">
      <selection activeCell="AQ25" sqref="AQ25:AU26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7</v>
      </c>
      <c r="F2" s="122" t="s">
        <v>70</v>
      </c>
      <c r="G2" s="122"/>
      <c r="H2" s="22">
        <v>300753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'PANEL DE CONTROL DISTRITAL'!A9</f>
        <v>1</v>
      </c>
      <c r="B10" s="121" t="str">
        <f>'PANEL DE CONTROL DISTRITAL'!B9</f>
        <v>ENTREVISTA</v>
      </c>
      <c r="C10" s="116" t="str">
        <f>'PANEL DE CONTROL DISTRITAL'!C9</f>
        <v xml:space="preserve"> Auxiliar de Atención Ciudadana</v>
      </c>
      <c r="D10" s="117" t="str">
        <f>'PANEL DE CONTROL DISTRITAL'!D9</f>
        <v>Efectividad de la entrevista =</v>
      </c>
      <c r="E10" s="116" t="str">
        <f>'PANEL DE CONTROL DISTRITAL'!E9</f>
        <v>(Número de trámites aplicados / (Número de fichas requisitadas - Notificaciones de improcedencia de trámite)) x 100</v>
      </c>
      <c r="F10" s="118" t="str">
        <f>'PANEL DE CONTROL DISTRITAL'!F9</f>
        <v>Semanal (remesa)</v>
      </c>
      <c r="G10" s="119">
        <f>'PANEL DE CONTROL DISTRITAL'!G9</f>
        <v>0.9</v>
      </c>
      <c r="H10" s="27" t="str">
        <f>'PANEL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61">
        <v>95</v>
      </c>
      <c r="AR10" s="61">
        <v>168</v>
      </c>
      <c r="AS10" s="61">
        <v>48</v>
      </c>
      <c r="AT10" s="61">
        <v>101</v>
      </c>
      <c r="AU10" s="61">
        <v>130</v>
      </c>
      <c r="AV10" s="109">
        <f>IFERROR(SUM(I10:AU10)/SUM(I11:AU11),0)</f>
        <v>1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62">
        <v>95</v>
      </c>
      <c r="AR11" s="62">
        <v>168</v>
      </c>
      <c r="AS11" s="62">
        <v>48</v>
      </c>
      <c r="AT11" s="62">
        <v>101</v>
      </c>
      <c r="AU11" s="62">
        <v>130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'PANEL DE CONTROL DISTRITAL'!A12</f>
        <v>2</v>
      </c>
      <c r="B13" s="121" t="str">
        <f>'PANEL DE CONTROL DISTRITAL'!B12</f>
        <v>TRÁMITE</v>
      </c>
      <c r="C13" s="116" t="str">
        <f>'PANEL DE CONTROL DISTRITAL'!C12</f>
        <v>Operador de Equipo Tecnológico</v>
      </c>
      <c r="D13" s="117" t="str">
        <f>'PANEL DE CONTROL DISTRITAL'!D12</f>
        <v>Trámites exitosos efectivos=</v>
      </c>
      <c r="E13" s="116" t="str">
        <f>'PANEL DE CONTROL DISTRITAL'!E12</f>
        <v>(Número de trámites exitosos / Número de trámites aplicados) x 100</v>
      </c>
      <c r="F13" s="118" t="str">
        <f>'PANEL DE CONTROL DISTRITAL'!F12</f>
        <v>Semanal (remesa)</v>
      </c>
      <c r="G13" s="119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61">
        <v>95</v>
      </c>
      <c r="AR13" s="61">
        <v>168</v>
      </c>
      <c r="AS13" s="61">
        <v>48</v>
      </c>
      <c r="AT13" s="61">
        <v>101</v>
      </c>
      <c r="AU13" s="61">
        <v>130</v>
      </c>
      <c r="AV13" s="109">
        <f>IFERROR(SUM(I13:AU13)/SUM(I14:AU14),0)</f>
        <v>1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62">
        <v>95</v>
      </c>
      <c r="AR14" s="62">
        <v>168</v>
      </c>
      <c r="AS14" s="62">
        <v>48</v>
      </c>
      <c r="AT14" s="62">
        <v>101</v>
      </c>
      <c r="AU14" s="62">
        <v>130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'PANEL DE CONTROL DISTRITAL'!A15</f>
        <v>3</v>
      </c>
      <c r="B16" s="121" t="str">
        <f>'PANEL DE CONTROL DISTRITAL'!B15</f>
        <v>TRANSFERENCIA</v>
      </c>
      <c r="C16" s="116" t="str">
        <f>'PANEL DE CONTROL DISTRITAL'!C15</f>
        <v>Responsable de Módulo</v>
      </c>
      <c r="D16" s="117" t="str">
        <f>'PANEL DE CONTROL DISTRITAL'!D15</f>
        <v xml:space="preserve">Transacciones exitosas = </v>
      </c>
      <c r="E16" s="116" t="str">
        <f>'PANEL DE CONTROL DISTRITAL'!E15</f>
        <v>(Número de Archivos de Transacción aceptados /Total de Archivos de Transacción procesados) x100</v>
      </c>
      <c r="F16" s="118" t="str">
        <f>'PANEL DE CONTROL DISTRITAL'!F15</f>
        <v>Semanal (remesa)</v>
      </c>
      <c r="G16" s="119">
        <f>'PANEL DE CONTROL DISTRITAL'!G15</f>
        <v>0.9</v>
      </c>
      <c r="H16" s="27" t="str">
        <f>'PANEL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61">
        <v>95</v>
      </c>
      <c r="AR16" s="61">
        <v>168</v>
      </c>
      <c r="AS16" s="61">
        <v>48</v>
      </c>
      <c r="AT16" s="61">
        <v>101</v>
      </c>
      <c r="AU16" s="61">
        <v>130</v>
      </c>
      <c r="AV16" s="109">
        <f>IFERROR(SUM(I16:AU16)/SUM(I17:AU17),0)</f>
        <v>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62">
        <v>95</v>
      </c>
      <c r="AR17" s="62">
        <v>168</v>
      </c>
      <c r="AS17" s="62">
        <v>48</v>
      </c>
      <c r="AT17" s="62">
        <v>101</v>
      </c>
      <c r="AU17" s="62">
        <v>130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'PANEL DE CONTROL DISTRITAL'!A18</f>
        <v>4</v>
      </c>
      <c r="B19" s="121" t="str">
        <f>'PANEL DE CONTROL DISTRITAL'!B18</f>
        <v>CONCILIACIÓN</v>
      </c>
      <c r="C19" s="116" t="str">
        <f>'PANEL DE CONTROL DISTRITAL'!C18</f>
        <v>Responsable de Módulo</v>
      </c>
      <c r="D19" s="117" t="str">
        <f>'PANEL DE CONTROL DISTRITAL'!D18</f>
        <v xml:space="preserve">Credenciales disponibles para entrega = </v>
      </c>
      <c r="E19" s="116" t="str">
        <f>'PANEL DE CONTROL DISTRITAL'!E18</f>
        <v>((Credenciales recibidas - credenciales inconsistentes) / Credenciales recibidas) x 100</v>
      </c>
      <c r="F19" s="118" t="str">
        <f>'PANEL DE CONTROL DISTRITAL'!F18</f>
        <v>Semanal (remesa)</v>
      </c>
      <c r="G19" s="119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61">
        <v>439</v>
      </c>
      <c r="AR19" s="61">
        <v>134</v>
      </c>
      <c r="AS19" s="61">
        <v>115</v>
      </c>
      <c r="AT19" s="61">
        <v>0</v>
      </c>
      <c r="AU19" s="61">
        <v>133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62">
        <v>439</v>
      </c>
      <c r="AR20" s="62">
        <v>134</v>
      </c>
      <c r="AS20" s="62">
        <v>115</v>
      </c>
      <c r="AT20" s="62">
        <v>0</v>
      </c>
      <c r="AU20" s="62">
        <v>133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'PANEL DE CONTROL DISTRITAL'!A21</f>
        <v>5</v>
      </c>
      <c r="B22" s="121" t="str">
        <f>'PANEL DE CONTROL DISTRITAL'!B21</f>
        <v>CONCILIACIÓN</v>
      </c>
      <c r="C22" s="116" t="str">
        <f>'PANEL DE CONTROL DISTRITAL'!C21</f>
        <v>Responsable de Módulo</v>
      </c>
      <c r="D22" s="117" t="str">
        <f>'PANEL DE CONTROL DISTRITAL'!D21</f>
        <v xml:space="preserve">Credenciales disponibles para entrega = </v>
      </c>
      <c r="E22" s="116" t="str">
        <f>'PANEL DE CONTROL DISTRITAL'!E21</f>
        <v>(Credenciales en resguardo / Credenciales totales en SIIRFE disponibles para entrega) x 100</v>
      </c>
      <c r="F22" s="118" t="str">
        <f>'PANEL DE CONTROL DISTRITAL'!F21</f>
        <v>Semanal (remesa)</v>
      </c>
      <c r="G22" s="119">
        <f>'PANEL DE CONTROL DISTRITAL'!G21</f>
        <v>1</v>
      </c>
      <c r="H22" s="27" t="str">
        <f>'PANEL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61">
        <v>399</v>
      </c>
      <c r="AR22" s="61">
        <v>319</v>
      </c>
      <c r="AS22" s="61">
        <v>309</v>
      </c>
      <c r="AT22" s="61">
        <v>197</v>
      </c>
      <c r="AU22" s="61">
        <v>195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62">
        <v>399</v>
      </c>
      <c r="AR23" s="62">
        <v>319</v>
      </c>
      <c r="AS23" s="62">
        <v>309</v>
      </c>
      <c r="AT23" s="62">
        <v>197</v>
      </c>
      <c r="AU23" s="62">
        <v>195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'PANEL DE CONTROL DISTRITAL'!A24</f>
        <v>6</v>
      </c>
      <c r="B25" s="121" t="str">
        <f>'PANEL DE CONTROL DISTRITAL'!B24</f>
        <v>ENTREGA</v>
      </c>
      <c r="C25" s="116" t="str">
        <f>'PANEL DE CONTROL DISTRITAL'!C24</f>
        <v>Operador de Equipo Tecnológico</v>
      </c>
      <c r="D25" s="117" t="str">
        <f>'PANEL DE CONTROL DISTRITAL'!D24</f>
        <v xml:space="preserve">Efectividad de entrega de CPV en MAC = </v>
      </c>
      <c r="E25" s="116" t="str">
        <f>'PANEL DE CONTROL DISTRITAL'!E24</f>
        <v>(Total de credenciales entregadas / Total de credenciales solicitadas) x 100</v>
      </c>
      <c r="F25" s="118" t="str">
        <f>'PANEL DE CONTROL DISTRITAL'!F24</f>
        <v>Semanal (remesa)</v>
      </c>
      <c r="G25" s="119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61">
        <v>106</v>
      </c>
      <c r="AR25" s="61">
        <v>214</v>
      </c>
      <c r="AS25" s="61">
        <v>125</v>
      </c>
      <c r="AT25" s="61">
        <v>112</v>
      </c>
      <c r="AU25" s="61">
        <v>133</v>
      </c>
      <c r="AV25" s="109">
        <f>IFERROR(SUM(I25:AU25)/SUM(I26:AU26),0)</f>
        <v>1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62">
        <v>106</v>
      </c>
      <c r="AR26" s="62">
        <v>214</v>
      </c>
      <c r="AS26" s="62">
        <v>125</v>
      </c>
      <c r="AT26" s="62">
        <v>112</v>
      </c>
      <c r="AU26" s="62">
        <v>133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AV25:AV26"/>
    <mergeCell ref="I29:L29"/>
    <mergeCell ref="B34:M34"/>
    <mergeCell ref="B35:G35"/>
    <mergeCell ref="H35:M35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A10:A11"/>
    <mergeCell ref="B10:B11"/>
    <mergeCell ref="C10:C11"/>
    <mergeCell ref="D10:D11"/>
    <mergeCell ref="E10:E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1767" priority="15" operator="greaterThan">
      <formula>95%</formula>
    </cfRule>
    <cfRule type="cellIs" dxfId="1766" priority="16" operator="greaterThanOrEqual">
      <formula>90%</formula>
    </cfRule>
    <cfRule type="cellIs" dxfId="1765" priority="17" operator="lessThan">
      <formula>89.99%</formula>
    </cfRule>
  </conditionalFormatting>
  <conditionalFormatting sqref="AV13">
    <cfRule type="cellIs" dxfId="1764" priority="12" operator="greaterThan">
      <formula>95%</formula>
    </cfRule>
    <cfRule type="cellIs" dxfId="1763" priority="13" operator="greaterThanOrEqual">
      <formula>90%</formula>
    </cfRule>
    <cfRule type="cellIs" dxfId="1762" priority="14" operator="lessThan">
      <formula>89.99%</formula>
    </cfRule>
  </conditionalFormatting>
  <conditionalFormatting sqref="AV16">
    <cfRule type="cellIs" dxfId="1761" priority="9" operator="greaterThan">
      <formula>95%</formula>
    </cfRule>
    <cfRule type="cellIs" dxfId="1760" priority="10" operator="greaterThanOrEqual">
      <formula>90%</formula>
    </cfRule>
    <cfRule type="cellIs" dxfId="1759" priority="11" operator="lessThan">
      <formula>89.99%</formula>
    </cfRule>
  </conditionalFormatting>
  <conditionalFormatting sqref="AV19">
    <cfRule type="cellIs" dxfId="1758" priority="6" operator="greaterThan">
      <formula>95%</formula>
    </cfRule>
    <cfRule type="cellIs" dxfId="1757" priority="7" operator="greaterThanOrEqual">
      <formula>90%</formula>
    </cfRule>
    <cfRule type="cellIs" dxfId="1756" priority="8" operator="lessThan">
      <formula>89.99%</formula>
    </cfRule>
  </conditionalFormatting>
  <conditionalFormatting sqref="AV25">
    <cfRule type="cellIs" dxfId="1755" priority="3" operator="greaterThan">
      <formula>95%</formula>
    </cfRule>
    <cfRule type="cellIs" dxfId="1754" priority="4" operator="greaterThanOrEqual">
      <formula>90%</formula>
    </cfRule>
    <cfRule type="cellIs" dxfId="1753" priority="5" operator="lessThan">
      <formula>89.99%</formula>
    </cfRule>
  </conditionalFormatting>
  <conditionalFormatting sqref="AV22">
    <cfRule type="cellIs" dxfId="1752" priority="1" operator="greaterThanOrEqual">
      <formula>100%</formula>
    </cfRule>
    <cfRule type="cellIs" dxfId="1751" priority="2" operator="lessThan">
      <formula>99.99%</formula>
    </cfRule>
  </conditionalFormatting>
  <dataValidations count="1">
    <dataValidation showDropDown="1" showInputMessage="1" showErrorMessage="1" sqref="C21 G19:G23 G10:G11 G16:G17 G13:G14 G25:G26" xr:uid="{548FE752-66FF-48B0-8EE6-4EDE25B58B26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2DC6D-8D1C-480B-8687-190E1643FBF4}">
  <sheetPr>
    <tabColor rgb="FF0070C0"/>
  </sheetPr>
  <dimension ref="A1:BH48"/>
  <sheetViews>
    <sheetView showGridLines="0" topLeftCell="AI8" zoomScale="85" zoomScaleNormal="85" workbookViewId="0">
      <selection activeCell="AQ25" sqref="AQ25:AU26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7</v>
      </c>
      <c r="F2" s="122" t="s">
        <v>70</v>
      </c>
      <c r="G2" s="122"/>
      <c r="H2" s="22">
        <v>300754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'PANEL DE CONTROL DISTRITAL'!A9</f>
        <v>1</v>
      </c>
      <c r="B10" s="121" t="str">
        <f>'PANEL DE CONTROL DISTRITAL'!B9</f>
        <v>ENTREVISTA</v>
      </c>
      <c r="C10" s="116" t="str">
        <f>'PANEL DE CONTROL DISTRITAL'!C9</f>
        <v xml:space="preserve"> Auxiliar de Atención Ciudadana</v>
      </c>
      <c r="D10" s="117" t="str">
        <f>'PANEL DE CONTROL DISTRITAL'!D9</f>
        <v>Efectividad de la entrevista =</v>
      </c>
      <c r="E10" s="116" t="str">
        <f>'PANEL DE CONTROL DISTRITAL'!E9</f>
        <v>(Número de trámites aplicados / (Número de fichas requisitadas - Notificaciones de improcedencia de trámite)) x 100</v>
      </c>
      <c r="F10" s="118" t="str">
        <f>'PANEL DE CONTROL DISTRITAL'!F9</f>
        <v>Semanal (remesa)</v>
      </c>
      <c r="G10" s="119">
        <f>'PANEL DE CONTROL DISTRITAL'!G9</f>
        <v>0.9</v>
      </c>
      <c r="H10" s="27" t="str">
        <f>'PANEL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63">
        <v>139</v>
      </c>
      <c r="AR10" s="63">
        <v>94</v>
      </c>
      <c r="AS10" s="63">
        <v>154</v>
      </c>
      <c r="AT10" s="61">
        <v>120</v>
      </c>
      <c r="AU10" s="61">
        <v>56</v>
      </c>
      <c r="AV10" s="109">
        <f>IFERROR(SUM(I10:AU10)/SUM(I11:AU11),0)</f>
        <v>1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62">
        <v>139</v>
      </c>
      <c r="AR11" s="62">
        <v>94</v>
      </c>
      <c r="AS11" s="62">
        <v>154</v>
      </c>
      <c r="AT11" s="62">
        <v>120</v>
      </c>
      <c r="AU11" s="62">
        <v>56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'PANEL DE CONTROL DISTRITAL'!A12</f>
        <v>2</v>
      </c>
      <c r="B13" s="121" t="str">
        <f>'PANEL DE CONTROL DISTRITAL'!B12</f>
        <v>TRÁMITE</v>
      </c>
      <c r="C13" s="116" t="str">
        <f>'PANEL DE CONTROL DISTRITAL'!C12</f>
        <v>Operador de Equipo Tecnológico</v>
      </c>
      <c r="D13" s="117" t="str">
        <f>'PANEL DE CONTROL DISTRITAL'!D12</f>
        <v>Trámites exitosos efectivos=</v>
      </c>
      <c r="E13" s="116" t="str">
        <f>'PANEL DE CONTROL DISTRITAL'!E12</f>
        <v>(Número de trámites exitosos / Número de trámites aplicados) x 100</v>
      </c>
      <c r="F13" s="118" t="str">
        <f>'PANEL DE CONTROL DISTRITAL'!F12</f>
        <v>Semanal (remesa)</v>
      </c>
      <c r="G13" s="119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61">
        <v>138</v>
      </c>
      <c r="AR13" s="61">
        <v>93</v>
      </c>
      <c r="AS13" s="61">
        <v>153</v>
      </c>
      <c r="AT13" s="61">
        <v>118</v>
      </c>
      <c r="AU13" s="61">
        <v>56</v>
      </c>
      <c r="AV13" s="109">
        <f>IFERROR(SUM(I13:AU13)/SUM(I14:AU14),0)</f>
        <v>0.99111900532859676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62">
        <v>139</v>
      </c>
      <c r="AR14" s="62">
        <v>94</v>
      </c>
      <c r="AS14" s="62">
        <v>154</v>
      </c>
      <c r="AT14" s="62">
        <v>120</v>
      </c>
      <c r="AU14" s="62">
        <v>56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'PANEL DE CONTROL DISTRITAL'!A15</f>
        <v>3</v>
      </c>
      <c r="B16" s="121" t="str">
        <f>'PANEL DE CONTROL DISTRITAL'!B15</f>
        <v>TRANSFERENCIA</v>
      </c>
      <c r="C16" s="116" t="str">
        <f>'PANEL DE CONTROL DISTRITAL'!C15</f>
        <v>Responsable de Módulo</v>
      </c>
      <c r="D16" s="117" t="str">
        <f>'PANEL DE CONTROL DISTRITAL'!D15</f>
        <v xml:space="preserve">Transacciones exitosas = </v>
      </c>
      <c r="E16" s="116" t="str">
        <f>'PANEL DE CONTROL DISTRITAL'!E15</f>
        <v>(Número de Archivos de Transacción aceptados /Total de Archivos de Transacción procesados) x100</v>
      </c>
      <c r="F16" s="118" t="str">
        <f>'PANEL DE CONTROL DISTRITAL'!F15</f>
        <v>Semanal (remesa)</v>
      </c>
      <c r="G16" s="119">
        <f>'PANEL DE CONTROL DISTRITAL'!G15</f>
        <v>0.9</v>
      </c>
      <c r="H16" s="27" t="str">
        <f>'PANEL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61">
        <v>139</v>
      </c>
      <c r="AR16" s="61">
        <v>94</v>
      </c>
      <c r="AS16" s="61">
        <v>154</v>
      </c>
      <c r="AT16" s="61">
        <v>120</v>
      </c>
      <c r="AU16" s="61">
        <v>56</v>
      </c>
      <c r="AV16" s="109">
        <f>IFERROR(SUM(I16:AU16)/SUM(I17:AU17),0)</f>
        <v>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62">
        <v>139</v>
      </c>
      <c r="AR17" s="62">
        <v>94</v>
      </c>
      <c r="AS17" s="62">
        <v>154</v>
      </c>
      <c r="AT17" s="62">
        <v>120</v>
      </c>
      <c r="AU17" s="62">
        <v>56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'PANEL DE CONTROL DISTRITAL'!A18</f>
        <v>4</v>
      </c>
      <c r="B19" s="121" t="str">
        <f>'PANEL DE CONTROL DISTRITAL'!B18</f>
        <v>CONCILIACIÓN</v>
      </c>
      <c r="C19" s="116" t="str">
        <f>'PANEL DE CONTROL DISTRITAL'!C18</f>
        <v>Responsable de Módulo</v>
      </c>
      <c r="D19" s="117" t="str">
        <f>'PANEL DE CONTROL DISTRITAL'!D18</f>
        <v xml:space="preserve">Credenciales disponibles para entrega = </v>
      </c>
      <c r="E19" s="116" t="str">
        <f>'PANEL DE CONTROL DISTRITAL'!E18</f>
        <v>((Credenciales recibidas - credenciales inconsistentes) / Credenciales recibidas) x 100</v>
      </c>
      <c r="F19" s="118" t="str">
        <f>'PANEL DE CONTROL DISTRITAL'!F18</f>
        <v>Semanal (remesa)</v>
      </c>
      <c r="G19" s="119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61">
        <v>595</v>
      </c>
      <c r="AR19" s="61">
        <v>92</v>
      </c>
      <c r="AS19" s="61">
        <v>155</v>
      </c>
      <c r="AT19" s="61">
        <v>54</v>
      </c>
      <c r="AU19" s="61">
        <v>155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62">
        <v>595</v>
      </c>
      <c r="AR20" s="62">
        <v>92</v>
      </c>
      <c r="AS20" s="62">
        <v>155</v>
      </c>
      <c r="AT20" s="62">
        <v>54</v>
      </c>
      <c r="AU20" s="62">
        <v>155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'PANEL DE CONTROL DISTRITAL'!A21</f>
        <v>5</v>
      </c>
      <c r="B22" s="121" t="str">
        <f>'PANEL DE CONTROL DISTRITAL'!B21</f>
        <v>CONCILIACIÓN</v>
      </c>
      <c r="C22" s="116" t="str">
        <f>'PANEL DE CONTROL DISTRITAL'!C21</f>
        <v>Responsable de Módulo</v>
      </c>
      <c r="D22" s="117" t="str">
        <f>'PANEL DE CONTROL DISTRITAL'!D21</f>
        <v xml:space="preserve">Credenciales disponibles para entrega = </v>
      </c>
      <c r="E22" s="116" t="str">
        <f>'PANEL DE CONTROL DISTRITAL'!E21</f>
        <v>(Credenciales en resguardo / Credenciales totales en SIIRFE disponibles para entrega) x 100</v>
      </c>
      <c r="F22" s="118" t="str">
        <f>'PANEL DE CONTROL DISTRITAL'!F21</f>
        <v>Semanal (remesa)</v>
      </c>
      <c r="G22" s="119">
        <f>'PANEL DE CONTROL DISTRITAL'!G21</f>
        <v>1</v>
      </c>
      <c r="H22" s="27" t="str">
        <f>'PANEL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61">
        <v>511</v>
      </c>
      <c r="AR22" s="61">
        <v>443</v>
      </c>
      <c r="AS22" s="61">
        <v>289</v>
      </c>
      <c r="AT22" s="61">
        <v>253</v>
      </c>
      <c r="AU22" s="61">
        <v>311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62">
        <v>511</v>
      </c>
      <c r="AR23" s="62">
        <v>443</v>
      </c>
      <c r="AS23" s="62">
        <v>289</v>
      </c>
      <c r="AT23" s="62">
        <v>253</v>
      </c>
      <c r="AU23" s="62">
        <v>311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'PANEL DE CONTROL DISTRITAL'!A24</f>
        <v>6</v>
      </c>
      <c r="B25" s="121" t="str">
        <f>'PANEL DE CONTROL DISTRITAL'!B24</f>
        <v>ENTREGA</v>
      </c>
      <c r="C25" s="116" t="str">
        <f>'PANEL DE CONTROL DISTRITAL'!C24</f>
        <v>Operador de Equipo Tecnológico</v>
      </c>
      <c r="D25" s="117" t="str">
        <f>'PANEL DE CONTROL DISTRITAL'!D24</f>
        <v xml:space="preserve">Efectividad de entrega de CPV en MAC = </v>
      </c>
      <c r="E25" s="116" t="str">
        <f>'PANEL DE CONTROL DISTRITAL'!E24</f>
        <v>(Total de credenciales entregadas / Total de credenciales solicitadas) x 100</v>
      </c>
      <c r="F25" s="118" t="str">
        <f>'PANEL DE CONTROL DISTRITAL'!F24</f>
        <v>Semanal (remesa)</v>
      </c>
      <c r="G25" s="119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61">
        <v>182</v>
      </c>
      <c r="AR25" s="61">
        <v>160</v>
      </c>
      <c r="AS25" s="61">
        <v>309</v>
      </c>
      <c r="AT25" s="61">
        <v>90</v>
      </c>
      <c r="AU25" s="61">
        <v>97</v>
      </c>
      <c r="AV25" s="109">
        <f>IFERROR(SUM(I25:AU25)/SUM(I26:AU26),0)</f>
        <v>1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62">
        <v>182</v>
      </c>
      <c r="AR26" s="62">
        <v>160</v>
      </c>
      <c r="AS26" s="62">
        <v>309</v>
      </c>
      <c r="AT26" s="62">
        <v>90</v>
      </c>
      <c r="AU26" s="62">
        <v>97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AV25:AV26"/>
    <mergeCell ref="I29:L29"/>
    <mergeCell ref="B34:M34"/>
    <mergeCell ref="B35:G35"/>
    <mergeCell ref="H35:M35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A10:A11"/>
    <mergeCell ref="B10:B11"/>
    <mergeCell ref="C10:C11"/>
    <mergeCell ref="D10:D11"/>
    <mergeCell ref="E10:E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1750" priority="15" operator="greaterThan">
      <formula>95%</formula>
    </cfRule>
    <cfRule type="cellIs" dxfId="1749" priority="16" operator="greaterThanOrEqual">
      <formula>90%</formula>
    </cfRule>
    <cfRule type="cellIs" dxfId="1748" priority="17" operator="lessThan">
      <formula>89.99%</formula>
    </cfRule>
  </conditionalFormatting>
  <conditionalFormatting sqref="AV13">
    <cfRule type="cellIs" dxfId="1747" priority="12" operator="greaterThan">
      <formula>95%</formula>
    </cfRule>
    <cfRule type="cellIs" dxfId="1746" priority="13" operator="greaterThanOrEqual">
      <formula>90%</formula>
    </cfRule>
    <cfRule type="cellIs" dxfId="1745" priority="14" operator="lessThan">
      <formula>89.99%</formula>
    </cfRule>
  </conditionalFormatting>
  <conditionalFormatting sqref="AV16">
    <cfRule type="cellIs" dxfId="1744" priority="9" operator="greaterThan">
      <formula>95%</formula>
    </cfRule>
    <cfRule type="cellIs" dxfId="1743" priority="10" operator="greaterThanOrEqual">
      <formula>90%</formula>
    </cfRule>
    <cfRule type="cellIs" dxfId="1742" priority="11" operator="lessThan">
      <formula>89.99%</formula>
    </cfRule>
  </conditionalFormatting>
  <conditionalFormatting sqref="AV19">
    <cfRule type="cellIs" dxfId="1741" priority="6" operator="greaterThan">
      <formula>95%</formula>
    </cfRule>
    <cfRule type="cellIs" dxfId="1740" priority="7" operator="greaterThanOrEqual">
      <formula>90%</formula>
    </cfRule>
    <cfRule type="cellIs" dxfId="1739" priority="8" operator="lessThan">
      <formula>89.99%</formula>
    </cfRule>
  </conditionalFormatting>
  <conditionalFormatting sqref="AV25">
    <cfRule type="cellIs" dxfId="1738" priority="3" operator="greaterThan">
      <formula>95%</formula>
    </cfRule>
    <cfRule type="cellIs" dxfId="1737" priority="4" operator="greaterThanOrEqual">
      <formula>90%</formula>
    </cfRule>
    <cfRule type="cellIs" dxfId="1736" priority="5" operator="lessThan">
      <formula>89.99%</formula>
    </cfRule>
  </conditionalFormatting>
  <conditionalFormatting sqref="AV22">
    <cfRule type="cellIs" dxfId="1735" priority="1" operator="greaterThanOrEqual">
      <formula>100%</formula>
    </cfRule>
    <cfRule type="cellIs" dxfId="1734" priority="2" operator="lessThan">
      <formula>99.99%</formula>
    </cfRule>
  </conditionalFormatting>
  <dataValidations count="1">
    <dataValidation showDropDown="1" showInputMessage="1" showErrorMessage="1" sqref="C21 G19:G23 G10:G11 G16:G17 G13:G14 G25:G26" xr:uid="{B28FC6A8-93BF-4F0E-A238-6DDDBCEDEA6E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EE05C-FFD6-4236-9201-3B9982CFBDE4}">
  <sheetPr>
    <tabColor rgb="FF7030A0"/>
  </sheetPr>
  <dimension ref="A1:BH48"/>
  <sheetViews>
    <sheetView showGridLines="0" zoomScale="85" zoomScaleNormal="85" workbookViewId="0">
      <selection activeCell="A10" sqref="A10:A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8</v>
      </c>
      <c r="F2" s="122" t="s">
        <v>70</v>
      </c>
      <c r="G2" s="122"/>
      <c r="H2" s="22">
        <v>300851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61">
        <f>'[3]PANEL DE CONTROL DISTRITAL'!A9</f>
        <v>1</v>
      </c>
      <c r="B10" s="162" t="str">
        <f>'[3]PANEL DE CONTROL DISTRITAL'!B9</f>
        <v>ENTREVISTA</v>
      </c>
      <c r="C10" s="163" t="str">
        <f>'[3]PANEL DE CONTROL DISTRITAL'!C9</f>
        <v xml:space="preserve"> Auxiliar de Atención Ciudadana</v>
      </c>
      <c r="D10" s="164" t="str">
        <f>'[3]PANEL DE CONTROL DISTRITAL'!D9</f>
        <v>Efectividad de la entrevista =</v>
      </c>
      <c r="E10" s="163" t="str">
        <f>'[3]PANEL DE CONTROL DISTRITAL'!E9</f>
        <v>(Número de trámites aplicados / (Número de fichas requisitadas - Notificaciones de improcedencia de trámite)) x 100</v>
      </c>
      <c r="F10" s="165" t="str">
        <f>'[3]PANEL DE CONTROL DISTRITAL'!F9</f>
        <v>Semanal (remesa)</v>
      </c>
      <c r="G10" s="166">
        <f>'[3]PANEL DE CONTROL DISTRITAL'!G9</f>
        <v>0.9</v>
      </c>
      <c r="H10" s="167" t="str">
        <f>'[3]PANEL DE CONTROL DISTRITAL'!H9</f>
        <v>Número de trámites aplicados</v>
      </c>
      <c r="I10" s="168">
        <v>0</v>
      </c>
      <c r="J10" s="168">
        <v>0</v>
      </c>
      <c r="K10" s="168">
        <v>0</v>
      </c>
      <c r="L10" s="168">
        <v>0</v>
      </c>
      <c r="M10" s="168">
        <v>0</v>
      </c>
      <c r="N10" s="168">
        <v>0</v>
      </c>
      <c r="O10" s="168">
        <v>0</v>
      </c>
      <c r="P10" s="168">
        <v>0</v>
      </c>
      <c r="Q10" s="168">
        <v>0</v>
      </c>
      <c r="R10" s="168">
        <v>0</v>
      </c>
      <c r="S10" s="168">
        <v>0</v>
      </c>
      <c r="T10" s="168">
        <v>0</v>
      </c>
      <c r="U10" s="168">
        <v>0</v>
      </c>
      <c r="V10" s="168">
        <v>0</v>
      </c>
      <c r="W10" s="168">
        <v>0</v>
      </c>
      <c r="X10" s="168">
        <v>0</v>
      </c>
      <c r="Y10" s="168">
        <v>0</v>
      </c>
      <c r="Z10" s="168">
        <v>0</v>
      </c>
      <c r="AA10" s="168">
        <v>0</v>
      </c>
      <c r="AB10" s="168">
        <v>0</v>
      </c>
      <c r="AC10" s="168">
        <v>0</v>
      </c>
      <c r="AD10" s="168">
        <v>0</v>
      </c>
      <c r="AE10" s="168">
        <v>0</v>
      </c>
      <c r="AF10" s="168">
        <v>0</v>
      </c>
      <c r="AG10" s="168">
        <v>0</v>
      </c>
      <c r="AH10" s="168">
        <v>0</v>
      </c>
      <c r="AI10" s="168">
        <v>0</v>
      </c>
      <c r="AJ10" s="168">
        <v>0</v>
      </c>
      <c r="AK10" s="168">
        <v>0</v>
      </c>
      <c r="AL10" s="168">
        <v>0</v>
      </c>
      <c r="AM10" s="168">
        <v>0</v>
      </c>
      <c r="AN10" s="168">
        <v>0</v>
      </c>
      <c r="AO10" s="168">
        <v>0</v>
      </c>
      <c r="AP10" s="168">
        <v>0</v>
      </c>
      <c r="AQ10" s="168">
        <v>491</v>
      </c>
      <c r="AR10" s="168">
        <v>465</v>
      </c>
      <c r="AS10" s="168">
        <v>451</v>
      </c>
      <c r="AT10" s="168">
        <v>450</v>
      </c>
      <c r="AU10" s="168">
        <v>287</v>
      </c>
      <c r="AV10" s="169">
        <f>IFERROR(SUM(I10:AU10)/SUM(I11:AU11),0)</f>
        <v>1</v>
      </c>
    </row>
    <row r="11" spans="1:60" s="2" customFormat="1" ht="50.1" customHeight="1" thickTop="1" thickBot="1" x14ac:dyDescent="0.3">
      <c r="A11" s="161"/>
      <c r="B11" s="162"/>
      <c r="C11" s="163"/>
      <c r="D11" s="164"/>
      <c r="E11" s="163"/>
      <c r="F11" s="165"/>
      <c r="G11" s="166"/>
      <c r="H11" s="167" t="str">
        <f>'[3]PANEL DE CONTROL DISTRITAL'!H10</f>
        <v>Número de fichas requisitadas - Notificaciones de improcedencia de trámite</v>
      </c>
      <c r="I11" s="170">
        <v>0</v>
      </c>
      <c r="J11" s="170">
        <v>0</v>
      </c>
      <c r="K11" s="170">
        <v>0</v>
      </c>
      <c r="L11" s="170">
        <v>0</v>
      </c>
      <c r="M11" s="170">
        <v>0</v>
      </c>
      <c r="N11" s="170">
        <v>0</v>
      </c>
      <c r="O11" s="170">
        <v>0</v>
      </c>
      <c r="P11" s="170">
        <v>0</v>
      </c>
      <c r="Q11" s="170">
        <v>0</v>
      </c>
      <c r="R11" s="170">
        <v>0</v>
      </c>
      <c r="S11" s="170">
        <v>0</v>
      </c>
      <c r="T11" s="170">
        <v>0</v>
      </c>
      <c r="U11" s="170">
        <v>0</v>
      </c>
      <c r="V11" s="170">
        <v>0</v>
      </c>
      <c r="W11" s="170">
        <v>0</v>
      </c>
      <c r="X11" s="170">
        <v>0</v>
      </c>
      <c r="Y11" s="170">
        <v>0</v>
      </c>
      <c r="Z11" s="170">
        <v>0</v>
      </c>
      <c r="AA11" s="170">
        <v>0</v>
      </c>
      <c r="AB11" s="170">
        <v>0</v>
      </c>
      <c r="AC11" s="170">
        <v>0</v>
      </c>
      <c r="AD11" s="170">
        <v>0</v>
      </c>
      <c r="AE11" s="170">
        <v>0</v>
      </c>
      <c r="AF11" s="170">
        <v>0</v>
      </c>
      <c r="AG11" s="170">
        <v>0</v>
      </c>
      <c r="AH11" s="170">
        <v>0</v>
      </c>
      <c r="AI11" s="170">
        <v>0</v>
      </c>
      <c r="AJ11" s="170">
        <v>0</v>
      </c>
      <c r="AK11" s="170">
        <v>0</v>
      </c>
      <c r="AL11" s="170">
        <v>0</v>
      </c>
      <c r="AM11" s="170">
        <v>0</v>
      </c>
      <c r="AN11" s="170">
        <v>0</v>
      </c>
      <c r="AO11" s="170">
        <v>0</v>
      </c>
      <c r="AP11" s="170">
        <v>0</v>
      </c>
      <c r="AQ11" s="170">
        <v>491</v>
      </c>
      <c r="AR11" s="170">
        <v>465</v>
      </c>
      <c r="AS11" s="170">
        <v>451</v>
      </c>
      <c r="AT11" s="170">
        <v>450</v>
      </c>
      <c r="AU11" s="170">
        <v>287</v>
      </c>
      <c r="AV11" s="169"/>
    </row>
    <row r="12" spans="1:60" s="47" customFormat="1" ht="8.1" customHeight="1" thickTop="1" thickBot="1" x14ac:dyDescent="0.3">
      <c r="A12" s="161"/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61">
        <f>'[3]PANEL DE CONTROL DISTRITAL'!A12</f>
        <v>2</v>
      </c>
      <c r="B13" s="162" t="str">
        <f>'[3]PANEL DE CONTROL DISTRITAL'!B12</f>
        <v>TRÁMITE</v>
      </c>
      <c r="C13" s="163" t="str">
        <f>'[3]PANEL DE CONTROL DISTRITAL'!C12</f>
        <v>Operador de Equipo Tecnológico</v>
      </c>
      <c r="D13" s="164" t="str">
        <f>'[3]PANEL DE CONTROL DISTRITAL'!D12</f>
        <v>Trámites exitosos efectivos=</v>
      </c>
      <c r="E13" s="163" t="str">
        <f>'[3]PANEL DE CONTROL DISTRITAL'!E12</f>
        <v>(Número de trámites exitosos / Número de trámites aplicados) x 100</v>
      </c>
      <c r="F13" s="165" t="str">
        <f>'[3]PANEL DE CONTROL DISTRITAL'!F12</f>
        <v>Semanal (remesa)</v>
      </c>
      <c r="G13" s="166">
        <f>'[3]PANEL DE CONTROL DISTRITAL'!G12</f>
        <v>0.9</v>
      </c>
      <c r="H13" s="167" t="str">
        <f>'[3]PANEL DE CONTROL DISTRITAL'!H12</f>
        <v>Número de trámites exitosos</v>
      </c>
      <c r="I13" s="168">
        <v>0</v>
      </c>
      <c r="J13" s="168">
        <v>0</v>
      </c>
      <c r="K13" s="168">
        <v>0</v>
      </c>
      <c r="L13" s="168">
        <v>0</v>
      </c>
      <c r="M13" s="168">
        <v>0</v>
      </c>
      <c r="N13" s="168">
        <v>0</v>
      </c>
      <c r="O13" s="168">
        <v>0</v>
      </c>
      <c r="P13" s="168">
        <v>0</v>
      </c>
      <c r="Q13" s="168">
        <v>0</v>
      </c>
      <c r="R13" s="168">
        <v>0</v>
      </c>
      <c r="S13" s="168">
        <v>0</v>
      </c>
      <c r="T13" s="168">
        <v>0</v>
      </c>
      <c r="U13" s="168">
        <v>0</v>
      </c>
      <c r="V13" s="168">
        <v>0</v>
      </c>
      <c r="W13" s="168">
        <v>0</v>
      </c>
      <c r="X13" s="168">
        <v>0</v>
      </c>
      <c r="Y13" s="168">
        <v>0</v>
      </c>
      <c r="Z13" s="168">
        <v>0</v>
      </c>
      <c r="AA13" s="168">
        <v>0</v>
      </c>
      <c r="AB13" s="168">
        <v>0</v>
      </c>
      <c r="AC13" s="168">
        <v>0</v>
      </c>
      <c r="AD13" s="168">
        <v>0</v>
      </c>
      <c r="AE13" s="168">
        <v>0</v>
      </c>
      <c r="AF13" s="168">
        <v>0</v>
      </c>
      <c r="AG13" s="168">
        <v>0</v>
      </c>
      <c r="AH13" s="168">
        <v>0</v>
      </c>
      <c r="AI13" s="168">
        <v>0</v>
      </c>
      <c r="AJ13" s="168">
        <v>0</v>
      </c>
      <c r="AK13" s="168">
        <v>0</v>
      </c>
      <c r="AL13" s="168">
        <v>0</v>
      </c>
      <c r="AM13" s="168">
        <v>0</v>
      </c>
      <c r="AN13" s="168">
        <v>0</v>
      </c>
      <c r="AO13" s="168">
        <v>0</v>
      </c>
      <c r="AP13" s="168">
        <v>0</v>
      </c>
      <c r="AQ13" s="168">
        <v>488</v>
      </c>
      <c r="AR13" s="168">
        <v>464</v>
      </c>
      <c r="AS13" s="168">
        <v>449</v>
      </c>
      <c r="AT13" s="168">
        <v>447</v>
      </c>
      <c r="AU13" s="168">
        <v>285</v>
      </c>
      <c r="AV13" s="169">
        <f>IFERROR(SUM(I13:AU13)/SUM(I14:AU14),0)</f>
        <v>0.99486940298507465</v>
      </c>
    </row>
    <row r="14" spans="1:60" s="3" customFormat="1" ht="50.1" customHeight="1" thickTop="1" thickBot="1" x14ac:dyDescent="0.3">
      <c r="A14" s="161"/>
      <c r="B14" s="162"/>
      <c r="C14" s="163"/>
      <c r="D14" s="164"/>
      <c r="E14" s="163"/>
      <c r="F14" s="165"/>
      <c r="G14" s="166"/>
      <c r="H14" s="167" t="str">
        <f>'[3]PANEL DE CONTROL DISTRITAL'!H13</f>
        <v>Número de trámites aplicados</v>
      </c>
      <c r="I14" s="170">
        <v>0</v>
      </c>
      <c r="J14" s="170">
        <v>0</v>
      </c>
      <c r="K14" s="170">
        <v>0</v>
      </c>
      <c r="L14" s="170">
        <v>0</v>
      </c>
      <c r="M14" s="170">
        <v>0</v>
      </c>
      <c r="N14" s="170">
        <v>0</v>
      </c>
      <c r="O14" s="170">
        <v>0</v>
      </c>
      <c r="P14" s="170">
        <v>0</v>
      </c>
      <c r="Q14" s="170">
        <v>0</v>
      </c>
      <c r="R14" s="170">
        <v>0</v>
      </c>
      <c r="S14" s="170">
        <v>0</v>
      </c>
      <c r="T14" s="170">
        <v>0</v>
      </c>
      <c r="U14" s="170">
        <v>0</v>
      </c>
      <c r="V14" s="170">
        <v>0</v>
      </c>
      <c r="W14" s="170">
        <v>0</v>
      </c>
      <c r="X14" s="170">
        <v>0</v>
      </c>
      <c r="Y14" s="170">
        <v>0</v>
      </c>
      <c r="Z14" s="170">
        <v>0</v>
      </c>
      <c r="AA14" s="170">
        <v>0</v>
      </c>
      <c r="AB14" s="170">
        <v>0</v>
      </c>
      <c r="AC14" s="170">
        <v>0</v>
      </c>
      <c r="AD14" s="170">
        <v>0</v>
      </c>
      <c r="AE14" s="170">
        <v>0</v>
      </c>
      <c r="AF14" s="170">
        <v>0</v>
      </c>
      <c r="AG14" s="170">
        <v>0</v>
      </c>
      <c r="AH14" s="170">
        <v>0</v>
      </c>
      <c r="AI14" s="170">
        <v>0</v>
      </c>
      <c r="AJ14" s="170">
        <v>0</v>
      </c>
      <c r="AK14" s="170">
        <v>0</v>
      </c>
      <c r="AL14" s="170">
        <v>0</v>
      </c>
      <c r="AM14" s="170">
        <v>0</v>
      </c>
      <c r="AN14" s="170">
        <v>0</v>
      </c>
      <c r="AO14" s="170">
        <v>0</v>
      </c>
      <c r="AP14" s="170">
        <v>0</v>
      </c>
      <c r="AQ14" s="170">
        <v>491</v>
      </c>
      <c r="AR14" s="170">
        <v>465</v>
      </c>
      <c r="AS14" s="170">
        <v>451</v>
      </c>
      <c r="AT14" s="170">
        <v>450</v>
      </c>
      <c r="AU14" s="170">
        <v>287</v>
      </c>
      <c r="AV14" s="169"/>
    </row>
    <row r="15" spans="1:60" s="47" customFormat="1" ht="8.1" customHeight="1" thickTop="1" thickBot="1" x14ac:dyDescent="0.3">
      <c r="A15" s="161"/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61">
        <f>'[3]PANEL DE CONTROL DISTRITAL'!A15</f>
        <v>3</v>
      </c>
      <c r="B16" s="162" t="str">
        <f>'[3]PANEL DE CONTROL DISTRITAL'!B15</f>
        <v>TRANSFERENCIA</v>
      </c>
      <c r="C16" s="163" t="str">
        <f>'[3]PANEL DE CONTROL DISTRITAL'!C15</f>
        <v>Responsable de Módulo</v>
      </c>
      <c r="D16" s="164" t="str">
        <f>'[3]PANEL DE CONTROL DISTRITAL'!D15</f>
        <v xml:space="preserve">Transacciones exitosas = </v>
      </c>
      <c r="E16" s="163" t="str">
        <f>'[3]PANEL DE CONTROL DISTRITAL'!E15</f>
        <v>(Número de Archivos de Transacción aceptados /Total de Archivos de Transacción procesados) x100</v>
      </c>
      <c r="F16" s="165" t="str">
        <f>'[3]PANEL DE CONTROL DISTRITAL'!F15</f>
        <v>Semanal (remesa)</v>
      </c>
      <c r="G16" s="166">
        <f>'[3]PANEL DE CONTROL DISTRITAL'!G15</f>
        <v>0.9</v>
      </c>
      <c r="H16" s="167" t="str">
        <f>'[3]PANEL DE CONTROL DISTRITAL'!H15</f>
        <v>Número de Archivos de Transacción aceptados</v>
      </c>
      <c r="I16" s="168">
        <v>0</v>
      </c>
      <c r="J16" s="168">
        <v>0</v>
      </c>
      <c r="K16" s="168">
        <v>0</v>
      </c>
      <c r="L16" s="168">
        <v>0</v>
      </c>
      <c r="M16" s="168">
        <v>0</v>
      </c>
      <c r="N16" s="168">
        <v>0</v>
      </c>
      <c r="O16" s="168">
        <v>0</v>
      </c>
      <c r="P16" s="168">
        <v>0</v>
      </c>
      <c r="Q16" s="168">
        <v>0</v>
      </c>
      <c r="R16" s="168">
        <v>0</v>
      </c>
      <c r="S16" s="168">
        <v>0</v>
      </c>
      <c r="T16" s="168">
        <v>0</v>
      </c>
      <c r="U16" s="168">
        <v>0</v>
      </c>
      <c r="V16" s="168">
        <v>0</v>
      </c>
      <c r="W16" s="168">
        <v>0</v>
      </c>
      <c r="X16" s="168">
        <v>0</v>
      </c>
      <c r="Y16" s="168">
        <v>0</v>
      </c>
      <c r="Z16" s="168">
        <v>0</v>
      </c>
      <c r="AA16" s="168">
        <v>0</v>
      </c>
      <c r="AB16" s="168">
        <v>0</v>
      </c>
      <c r="AC16" s="168">
        <v>0</v>
      </c>
      <c r="AD16" s="168">
        <v>0</v>
      </c>
      <c r="AE16" s="168">
        <v>0</v>
      </c>
      <c r="AF16" s="168">
        <v>0</v>
      </c>
      <c r="AG16" s="168">
        <v>0</v>
      </c>
      <c r="AH16" s="168">
        <v>0</v>
      </c>
      <c r="AI16" s="168">
        <v>0</v>
      </c>
      <c r="AJ16" s="168">
        <v>0</v>
      </c>
      <c r="AK16" s="168">
        <v>0</v>
      </c>
      <c r="AL16" s="168">
        <v>0</v>
      </c>
      <c r="AM16" s="168">
        <v>0</v>
      </c>
      <c r="AN16" s="168">
        <v>0</v>
      </c>
      <c r="AO16" s="168">
        <v>0</v>
      </c>
      <c r="AP16" s="168">
        <v>0</v>
      </c>
      <c r="AQ16" s="168">
        <v>491</v>
      </c>
      <c r="AR16" s="168">
        <v>465</v>
      </c>
      <c r="AS16" s="168">
        <v>451</v>
      </c>
      <c r="AT16" s="168">
        <v>450</v>
      </c>
      <c r="AU16" s="168">
        <v>287</v>
      </c>
      <c r="AV16" s="169">
        <f>IFERROR(SUM(I16:AU16)/SUM(I17:AU17),0)</f>
        <v>1</v>
      </c>
    </row>
    <row r="17" spans="1:60" s="3" customFormat="1" ht="50.1" customHeight="1" thickTop="1" thickBot="1" x14ac:dyDescent="0.3">
      <c r="A17" s="161"/>
      <c r="B17" s="162"/>
      <c r="C17" s="163"/>
      <c r="D17" s="164"/>
      <c r="E17" s="163"/>
      <c r="F17" s="165"/>
      <c r="G17" s="166"/>
      <c r="H17" s="167" t="str">
        <f>'[3]PANEL DE CONTROL DISTRITAL'!H16</f>
        <v>Total de Archivos de Transacción procesados</v>
      </c>
      <c r="I17" s="170">
        <v>0</v>
      </c>
      <c r="J17" s="170">
        <v>0</v>
      </c>
      <c r="K17" s="170">
        <v>0</v>
      </c>
      <c r="L17" s="170">
        <v>0</v>
      </c>
      <c r="M17" s="170">
        <v>0</v>
      </c>
      <c r="N17" s="170">
        <v>0</v>
      </c>
      <c r="O17" s="170">
        <v>0</v>
      </c>
      <c r="P17" s="170">
        <v>0</v>
      </c>
      <c r="Q17" s="170">
        <v>0</v>
      </c>
      <c r="R17" s="170">
        <v>0</v>
      </c>
      <c r="S17" s="170">
        <v>0</v>
      </c>
      <c r="T17" s="170">
        <v>0</v>
      </c>
      <c r="U17" s="170">
        <v>0</v>
      </c>
      <c r="V17" s="170">
        <v>0</v>
      </c>
      <c r="W17" s="170">
        <v>0</v>
      </c>
      <c r="X17" s="170">
        <v>0</v>
      </c>
      <c r="Y17" s="170">
        <v>0</v>
      </c>
      <c r="Z17" s="170">
        <v>0</v>
      </c>
      <c r="AA17" s="170">
        <v>0</v>
      </c>
      <c r="AB17" s="170">
        <v>0</v>
      </c>
      <c r="AC17" s="170">
        <v>0</v>
      </c>
      <c r="AD17" s="170">
        <v>0</v>
      </c>
      <c r="AE17" s="170">
        <v>0</v>
      </c>
      <c r="AF17" s="170">
        <v>0</v>
      </c>
      <c r="AG17" s="170">
        <v>0</v>
      </c>
      <c r="AH17" s="170">
        <v>0</v>
      </c>
      <c r="AI17" s="170">
        <v>0</v>
      </c>
      <c r="AJ17" s="170">
        <v>0</v>
      </c>
      <c r="AK17" s="170">
        <v>0</v>
      </c>
      <c r="AL17" s="170">
        <v>0</v>
      </c>
      <c r="AM17" s="170">
        <v>0</v>
      </c>
      <c r="AN17" s="170">
        <v>0</v>
      </c>
      <c r="AO17" s="170">
        <v>0</v>
      </c>
      <c r="AP17" s="170">
        <v>0</v>
      </c>
      <c r="AQ17" s="170">
        <v>491</v>
      </c>
      <c r="AR17" s="170">
        <v>465</v>
      </c>
      <c r="AS17" s="170">
        <v>451</v>
      </c>
      <c r="AT17" s="170">
        <v>450</v>
      </c>
      <c r="AU17" s="170">
        <v>287</v>
      </c>
      <c r="AV17" s="169"/>
    </row>
    <row r="18" spans="1:60" s="47" customFormat="1" ht="8.1" customHeight="1" thickTop="1" thickBot="1" x14ac:dyDescent="0.3">
      <c r="A18" s="161"/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  <c r="AT18" s="161"/>
      <c r="AU18" s="161"/>
      <c r="AV18" s="161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61">
        <f>'[3]PANEL DE CONTROL DISTRITAL'!A18</f>
        <v>4</v>
      </c>
      <c r="B19" s="162" t="str">
        <f>'[3]PANEL DE CONTROL DISTRITAL'!B18</f>
        <v>CONCILIACIÓN</v>
      </c>
      <c r="C19" s="163" t="str">
        <f>'[3]PANEL DE CONTROL DISTRITAL'!C18</f>
        <v>Responsable de Módulo</v>
      </c>
      <c r="D19" s="164" t="str">
        <f>'[3]PANEL DE CONTROL DISTRITAL'!D18</f>
        <v xml:space="preserve">Credenciales disponibles para entrega = </v>
      </c>
      <c r="E19" s="163" t="str">
        <f>'[3]PANEL DE CONTROL DISTRITAL'!E18</f>
        <v>((Credenciales recibidas - credenciales inconsistentes) / Credenciales recibidas) x 100</v>
      </c>
      <c r="F19" s="165" t="str">
        <f>'[3]PANEL DE CONTROL DISTRITAL'!F18</f>
        <v>Semanal (remesa)</v>
      </c>
      <c r="G19" s="166">
        <f>'[3]PANEL DE CONTROL DISTRITAL'!G18</f>
        <v>0.9</v>
      </c>
      <c r="H19" s="167" t="str">
        <f>'[3]PANEL DE CONTROL DISTRITAL'!H18</f>
        <v xml:space="preserve">Credenciales Recibidas - Credenciales inconsistentes </v>
      </c>
      <c r="I19" s="168">
        <v>0</v>
      </c>
      <c r="J19" s="168">
        <v>0</v>
      </c>
      <c r="K19" s="168">
        <v>0</v>
      </c>
      <c r="L19" s="168">
        <v>0</v>
      </c>
      <c r="M19" s="168">
        <v>0</v>
      </c>
      <c r="N19" s="168">
        <v>0</v>
      </c>
      <c r="O19" s="168">
        <v>0</v>
      </c>
      <c r="P19" s="168">
        <v>0</v>
      </c>
      <c r="Q19" s="168">
        <v>0</v>
      </c>
      <c r="R19" s="168">
        <v>0</v>
      </c>
      <c r="S19" s="168">
        <v>0</v>
      </c>
      <c r="T19" s="168">
        <v>0</v>
      </c>
      <c r="U19" s="168">
        <v>0</v>
      </c>
      <c r="V19" s="168">
        <v>0</v>
      </c>
      <c r="W19" s="168">
        <v>0</v>
      </c>
      <c r="X19" s="168">
        <v>0</v>
      </c>
      <c r="Y19" s="168">
        <v>0</v>
      </c>
      <c r="Z19" s="168">
        <v>0</v>
      </c>
      <c r="AA19" s="168">
        <v>0</v>
      </c>
      <c r="AB19" s="168">
        <v>0</v>
      </c>
      <c r="AC19" s="168">
        <v>0</v>
      </c>
      <c r="AD19" s="168">
        <v>0</v>
      </c>
      <c r="AE19" s="168">
        <v>0</v>
      </c>
      <c r="AF19" s="168">
        <v>0</v>
      </c>
      <c r="AG19" s="168">
        <v>0</v>
      </c>
      <c r="AH19" s="168">
        <v>0</v>
      </c>
      <c r="AI19" s="168">
        <v>0</v>
      </c>
      <c r="AJ19" s="168">
        <v>0</v>
      </c>
      <c r="AK19" s="168">
        <v>0</v>
      </c>
      <c r="AL19" s="168">
        <v>0</v>
      </c>
      <c r="AM19" s="168">
        <v>0</v>
      </c>
      <c r="AN19" s="168">
        <v>0</v>
      </c>
      <c r="AO19" s="168">
        <v>0</v>
      </c>
      <c r="AP19" s="168">
        <v>0</v>
      </c>
      <c r="AQ19" s="168">
        <v>528</v>
      </c>
      <c r="AR19" s="168">
        <v>396</v>
      </c>
      <c r="AS19" s="168">
        <v>454</v>
      </c>
      <c r="AT19" s="168">
        <v>549</v>
      </c>
      <c r="AU19" s="168">
        <v>163</v>
      </c>
      <c r="AV19" s="169">
        <f>IFERROR(SUM(I19:AU19)/SUM(I20:AU20),0)</f>
        <v>1</v>
      </c>
    </row>
    <row r="20" spans="1:60" s="3" customFormat="1" ht="50.1" customHeight="1" thickTop="1" thickBot="1" x14ac:dyDescent="0.3">
      <c r="A20" s="161"/>
      <c r="B20" s="162"/>
      <c r="C20" s="163"/>
      <c r="D20" s="164"/>
      <c r="E20" s="163"/>
      <c r="F20" s="165"/>
      <c r="G20" s="166"/>
      <c r="H20" s="167" t="str">
        <f>'[3]PANEL DE CONTROL DISTRITAL'!H19</f>
        <v xml:space="preserve">Credenciales recibidas </v>
      </c>
      <c r="I20" s="170">
        <v>0</v>
      </c>
      <c r="J20" s="170">
        <v>0</v>
      </c>
      <c r="K20" s="170">
        <v>0</v>
      </c>
      <c r="L20" s="170">
        <v>0</v>
      </c>
      <c r="M20" s="170">
        <v>0</v>
      </c>
      <c r="N20" s="170">
        <v>0</v>
      </c>
      <c r="O20" s="170">
        <v>0</v>
      </c>
      <c r="P20" s="170">
        <v>0</v>
      </c>
      <c r="Q20" s="170">
        <v>0</v>
      </c>
      <c r="R20" s="170">
        <v>0</v>
      </c>
      <c r="S20" s="170">
        <v>0</v>
      </c>
      <c r="T20" s="170">
        <v>0</v>
      </c>
      <c r="U20" s="170">
        <v>0</v>
      </c>
      <c r="V20" s="170">
        <v>0</v>
      </c>
      <c r="W20" s="170">
        <v>0</v>
      </c>
      <c r="X20" s="170">
        <v>0</v>
      </c>
      <c r="Y20" s="170">
        <v>0</v>
      </c>
      <c r="Z20" s="170">
        <v>0</v>
      </c>
      <c r="AA20" s="170">
        <v>0</v>
      </c>
      <c r="AB20" s="170">
        <v>0</v>
      </c>
      <c r="AC20" s="170">
        <v>0</v>
      </c>
      <c r="AD20" s="170">
        <v>0</v>
      </c>
      <c r="AE20" s="170">
        <v>0</v>
      </c>
      <c r="AF20" s="170">
        <v>0</v>
      </c>
      <c r="AG20" s="170">
        <v>0</v>
      </c>
      <c r="AH20" s="170">
        <v>0</v>
      </c>
      <c r="AI20" s="170">
        <v>0</v>
      </c>
      <c r="AJ20" s="170">
        <v>0</v>
      </c>
      <c r="AK20" s="170">
        <v>0</v>
      </c>
      <c r="AL20" s="170">
        <v>0</v>
      </c>
      <c r="AM20" s="170">
        <v>0</v>
      </c>
      <c r="AN20" s="170">
        <v>0</v>
      </c>
      <c r="AO20" s="170">
        <v>0</v>
      </c>
      <c r="AP20" s="170">
        <v>0</v>
      </c>
      <c r="AQ20" s="170">
        <v>528</v>
      </c>
      <c r="AR20" s="170">
        <v>396</v>
      </c>
      <c r="AS20" s="170">
        <v>454</v>
      </c>
      <c r="AT20" s="170">
        <v>549</v>
      </c>
      <c r="AU20" s="170">
        <v>163</v>
      </c>
      <c r="AV20" s="169"/>
    </row>
    <row r="21" spans="1:60" s="47" customFormat="1" ht="8.1" customHeight="1" thickTop="1" thickBot="1" x14ac:dyDescent="0.3">
      <c r="A21" s="171"/>
      <c r="B21" s="172"/>
      <c r="C21" s="173"/>
      <c r="D21" s="174"/>
      <c r="E21" s="173"/>
      <c r="F21" s="175"/>
      <c r="G21" s="176"/>
      <c r="H21" s="177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9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61">
        <f>'[3]PANEL DE CONTROL DISTRITAL'!A21</f>
        <v>5</v>
      </c>
      <c r="B22" s="162" t="str">
        <f>'[3]PANEL DE CONTROL DISTRITAL'!B21</f>
        <v>CONCILIACIÓN</v>
      </c>
      <c r="C22" s="163" t="str">
        <f>'[3]PANEL DE CONTROL DISTRITAL'!C21</f>
        <v>Responsable de Módulo</v>
      </c>
      <c r="D22" s="164" t="str">
        <f>'[3]PANEL DE CONTROL DISTRITAL'!D21</f>
        <v xml:space="preserve">Credenciales disponibles para entrega = </v>
      </c>
      <c r="E22" s="163" t="str">
        <f>'[3]PANEL DE CONTROL DISTRITAL'!E21</f>
        <v>(Credenciales en resguardo / Credenciales totales en SIIRFE disponibles para entrega) x 100</v>
      </c>
      <c r="F22" s="165" t="str">
        <f>'[3]PANEL DE CONTROL DISTRITAL'!F21</f>
        <v>Semanal (remesa)</v>
      </c>
      <c r="G22" s="166">
        <f>'[3]PANEL DE CONTROL DISTRITAL'!G21</f>
        <v>1</v>
      </c>
      <c r="H22" s="167" t="str">
        <f>'[3]PANEL DE CONTROL DISTRITAL'!H21</f>
        <v>Credenciales en resguardo</v>
      </c>
      <c r="I22" s="168">
        <v>0</v>
      </c>
      <c r="J22" s="168">
        <v>0</v>
      </c>
      <c r="K22" s="168">
        <v>0</v>
      </c>
      <c r="L22" s="168">
        <v>0</v>
      </c>
      <c r="M22" s="168">
        <v>0</v>
      </c>
      <c r="N22" s="168">
        <v>0</v>
      </c>
      <c r="O22" s="168">
        <v>0</v>
      </c>
      <c r="P22" s="168">
        <v>0</v>
      </c>
      <c r="Q22" s="168">
        <v>0</v>
      </c>
      <c r="R22" s="168">
        <v>0</v>
      </c>
      <c r="S22" s="168">
        <v>0</v>
      </c>
      <c r="T22" s="168">
        <v>0</v>
      </c>
      <c r="U22" s="168">
        <v>0</v>
      </c>
      <c r="V22" s="168">
        <v>0</v>
      </c>
      <c r="W22" s="168">
        <v>0</v>
      </c>
      <c r="X22" s="168">
        <v>0</v>
      </c>
      <c r="Y22" s="168">
        <v>0</v>
      </c>
      <c r="Z22" s="168">
        <v>0</v>
      </c>
      <c r="AA22" s="168">
        <v>0</v>
      </c>
      <c r="AB22" s="168">
        <v>0</v>
      </c>
      <c r="AC22" s="168">
        <v>0</v>
      </c>
      <c r="AD22" s="168">
        <v>0</v>
      </c>
      <c r="AE22" s="168">
        <v>0</v>
      </c>
      <c r="AF22" s="168">
        <v>0</v>
      </c>
      <c r="AG22" s="168">
        <v>0</v>
      </c>
      <c r="AH22" s="168">
        <v>0</v>
      </c>
      <c r="AI22" s="168">
        <v>0</v>
      </c>
      <c r="AJ22" s="168">
        <v>0</v>
      </c>
      <c r="AK22" s="168">
        <v>0</v>
      </c>
      <c r="AL22" s="168">
        <v>0</v>
      </c>
      <c r="AM22" s="168">
        <v>0</v>
      </c>
      <c r="AN22" s="168">
        <v>0</v>
      </c>
      <c r="AO22" s="168">
        <v>0</v>
      </c>
      <c r="AP22" s="168">
        <v>0</v>
      </c>
      <c r="AQ22" s="168">
        <v>1163</v>
      </c>
      <c r="AR22" s="168">
        <v>965</v>
      </c>
      <c r="AS22" s="168">
        <v>834</v>
      </c>
      <c r="AT22" s="168">
        <v>855</v>
      </c>
      <c r="AU22" s="168">
        <v>619</v>
      </c>
      <c r="AV22" s="169">
        <f>IFERROR(SUM(I22:AU22)/SUM(I23:AU23),0)</f>
        <v>1</v>
      </c>
    </row>
    <row r="23" spans="1:60" s="3" customFormat="1" ht="50.1" customHeight="1" thickTop="1" thickBot="1" x14ac:dyDescent="0.3">
      <c r="A23" s="161"/>
      <c r="B23" s="162"/>
      <c r="C23" s="163"/>
      <c r="D23" s="164"/>
      <c r="E23" s="163"/>
      <c r="F23" s="165"/>
      <c r="G23" s="166"/>
      <c r="H23" s="167" t="str">
        <f>'[3]PANEL DE CONTROL DISTRITAL'!H22</f>
        <v>Credenciales totales en SIIRFE disponibles para entrega</v>
      </c>
      <c r="I23" s="170">
        <v>0</v>
      </c>
      <c r="J23" s="170">
        <v>0</v>
      </c>
      <c r="K23" s="170">
        <v>0</v>
      </c>
      <c r="L23" s="170">
        <v>0</v>
      </c>
      <c r="M23" s="170">
        <v>0</v>
      </c>
      <c r="N23" s="170">
        <v>0</v>
      </c>
      <c r="O23" s="170">
        <v>0</v>
      </c>
      <c r="P23" s="170">
        <v>0</v>
      </c>
      <c r="Q23" s="170">
        <v>0</v>
      </c>
      <c r="R23" s="170">
        <v>0</v>
      </c>
      <c r="S23" s="170">
        <v>0</v>
      </c>
      <c r="T23" s="170">
        <v>0</v>
      </c>
      <c r="U23" s="170">
        <v>0</v>
      </c>
      <c r="V23" s="170">
        <v>0</v>
      </c>
      <c r="W23" s="170">
        <v>0</v>
      </c>
      <c r="X23" s="170">
        <v>0</v>
      </c>
      <c r="Y23" s="170">
        <v>0</v>
      </c>
      <c r="Z23" s="170">
        <v>0</v>
      </c>
      <c r="AA23" s="170">
        <v>0</v>
      </c>
      <c r="AB23" s="170">
        <v>0</v>
      </c>
      <c r="AC23" s="170">
        <v>0</v>
      </c>
      <c r="AD23" s="170">
        <v>0</v>
      </c>
      <c r="AE23" s="170">
        <v>0</v>
      </c>
      <c r="AF23" s="170">
        <v>0</v>
      </c>
      <c r="AG23" s="170">
        <v>0</v>
      </c>
      <c r="AH23" s="170">
        <v>0</v>
      </c>
      <c r="AI23" s="170">
        <v>0</v>
      </c>
      <c r="AJ23" s="170">
        <v>0</v>
      </c>
      <c r="AK23" s="170">
        <v>0</v>
      </c>
      <c r="AL23" s="170">
        <v>0</v>
      </c>
      <c r="AM23" s="170">
        <v>0</v>
      </c>
      <c r="AN23" s="170">
        <v>0</v>
      </c>
      <c r="AO23" s="170">
        <v>0</v>
      </c>
      <c r="AP23" s="170">
        <v>0</v>
      </c>
      <c r="AQ23" s="170">
        <v>1163</v>
      </c>
      <c r="AR23" s="170">
        <v>965</v>
      </c>
      <c r="AS23" s="170">
        <v>834</v>
      </c>
      <c r="AT23" s="170">
        <v>855</v>
      </c>
      <c r="AU23" s="170">
        <v>619</v>
      </c>
      <c r="AV23" s="169"/>
    </row>
    <row r="24" spans="1:60" s="4" customFormat="1" ht="15" thickTop="1" thickBot="1" x14ac:dyDescent="0.3">
      <c r="A24" s="161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</row>
    <row r="25" spans="1:60" ht="50.1" customHeight="1" thickTop="1" thickBot="1" x14ac:dyDescent="0.3">
      <c r="A25" s="161">
        <f>'[3]PANEL DE CONTROL DISTRITAL'!A24</f>
        <v>6</v>
      </c>
      <c r="B25" s="162" t="str">
        <f>'[3]PANEL DE CONTROL DISTRITAL'!B24</f>
        <v>ENTREGA</v>
      </c>
      <c r="C25" s="163" t="str">
        <f>'[3]PANEL DE CONTROL DISTRITAL'!C24</f>
        <v>Operador de Equipo Tecnológico</v>
      </c>
      <c r="D25" s="164" t="str">
        <f>'[3]PANEL DE CONTROL DISTRITAL'!D24</f>
        <v xml:space="preserve">Efectividad de entrega de CPV en MAC = </v>
      </c>
      <c r="E25" s="163" t="str">
        <f>'[3]PANEL DE CONTROL DISTRITAL'!E24</f>
        <v>(Total de credenciales entregadas / Total de credenciales solicitadas) x 100</v>
      </c>
      <c r="F25" s="165" t="str">
        <f>'[3]PANEL DE CONTROL DISTRITAL'!F24</f>
        <v>Semanal (remesa)</v>
      </c>
      <c r="G25" s="166">
        <f>'[3]PANEL DE CONTROL DISTRITAL'!G24</f>
        <v>0.9</v>
      </c>
      <c r="H25" s="167" t="str">
        <f>'[3]PANEL DE CONTROL DISTRITAL'!H24</f>
        <v xml:space="preserve">Total de credenciales entregadas </v>
      </c>
      <c r="I25" s="168">
        <v>0</v>
      </c>
      <c r="J25" s="168">
        <v>0</v>
      </c>
      <c r="K25" s="168">
        <v>0</v>
      </c>
      <c r="L25" s="168">
        <v>0</v>
      </c>
      <c r="M25" s="168">
        <v>0</v>
      </c>
      <c r="N25" s="168">
        <v>0</v>
      </c>
      <c r="O25" s="168">
        <v>0</v>
      </c>
      <c r="P25" s="168">
        <v>0</v>
      </c>
      <c r="Q25" s="168">
        <v>0</v>
      </c>
      <c r="R25" s="168">
        <v>0</v>
      </c>
      <c r="S25" s="168">
        <v>0</v>
      </c>
      <c r="T25" s="168">
        <v>0</v>
      </c>
      <c r="U25" s="168">
        <v>0</v>
      </c>
      <c r="V25" s="168">
        <v>0</v>
      </c>
      <c r="W25" s="168">
        <v>0</v>
      </c>
      <c r="X25" s="168">
        <v>0</v>
      </c>
      <c r="Y25" s="168">
        <v>0</v>
      </c>
      <c r="Z25" s="168">
        <v>0</v>
      </c>
      <c r="AA25" s="168">
        <v>0</v>
      </c>
      <c r="AB25" s="168">
        <v>0</v>
      </c>
      <c r="AC25" s="168">
        <v>0</v>
      </c>
      <c r="AD25" s="168">
        <v>0</v>
      </c>
      <c r="AE25" s="168">
        <v>0</v>
      </c>
      <c r="AF25" s="168">
        <v>0</v>
      </c>
      <c r="AG25" s="168">
        <v>0</v>
      </c>
      <c r="AH25" s="168">
        <v>0</v>
      </c>
      <c r="AI25" s="168">
        <v>0</v>
      </c>
      <c r="AJ25" s="168">
        <v>0</v>
      </c>
      <c r="AK25" s="168">
        <v>0</v>
      </c>
      <c r="AL25" s="168">
        <v>0</v>
      </c>
      <c r="AM25" s="168">
        <v>0</v>
      </c>
      <c r="AN25" s="168">
        <v>0</v>
      </c>
      <c r="AO25" s="168">
        <v>0</v>
      </c>
      <c r="AP25" s="168">
        <v>0</v>
      </c>
      <c r="AQ25" s="168">
        <v>575</v>
      </c>
      <c r="AR25" s="168">
        <v>594</v>
      </c>
      <c r="AS25" s="168">
        <v>585</v>
      </c>
      <c r="AT25" s="168">
        <v>528</v>
      </c>
      <c r="AU25" s="168">
        <v>396</v>
      </c>
      <c r="AV25" s="169">
        <f>IFERROR(SUM(I25:AU25)/SUM(I26:AU26),0)</f>
        <v>1</v>
      </c>
    </row>
    <row r="26" spans="1:60" ht="50.1" customHeight="1" thickTop="1" thickBot="1" x14ac:dyDescent="0.3">
      <c r="A26" s="161"/>
      <c r="B26" s="162"/>
      <c r="C26" s="163"/>
      <c r="D26" s="164"/>
      <c r="E26" s="163"/>
      <c r="F26" s="165"/>
      <c r="G26" s="166"/>
      <c r="H26" s="167" t="str">
        <f>'[3]PANEL DE CONTROL DISTRITAL'!H25</f>
        <v xml:space="preserve"> Total de credenciales solicitadas</v>
      </c>
      <c r="I26" s="170">
        <v>0</v>
      </c>
      <c r="J26" s="170">
        <v>0</v>
      </c>
      <c r="K26" s="170">
        <v>0</v>
      </c>
      <c r="L26" s="170">
        <v>0</v>
      </c>
      <c r="M26" s="170">
        <v>0</v>
      </c>
      <c r="N26" s="170">
        <v>0</v>
      </c>
      <c r="O26" s="170">
        <v>0</v>
      </c>
      <c r="P26" s="170">
        <v>0</v>
      </c>
      <c r="Q26" s="170">
        <v>0</v>
      </c>
      <c r="R26" s="170">
        <v>0</v>
      </c>
      <c r="S26" s="170">
        <v>0</v>
      </c>
      <c r="T26" s="170">
        <v>0</v>
      </c>
      <c r="U26" s="170">
        <v>0</v>
      </c>
      <c r="V26" s="170">
        <v>0</v>
      </c>
      <c r="W26" s="170">
        <v>0</v>
      </c>
      <c r="X26" s="170">
        <v>0</v>
      </c>
      <c r="Y26" s="170">
        <v>0</v>
      </c>
      <c r="Z26" s="170">
        <v>0</v>
      </c>
      <c r="AA26" s="170">
        <v>0</v>
      </c>
      <c r="AB26" s="170">
        <v>0</v>
      </c>
      <c r="AC26" s="170">
        <v>0</v>
      </c>
      <c r="AD26" s="170">
        <v>0</v>
      </c>
      <c r="AE26" s="170">
        <v>0</v>
      </c>
      <c r="AF26" s="170">
        <v>0</v>
      </c>
      <c r="AG26" s="170">
        <v>0</v>
      </c>
      <c r="AH26" s="170">
        <v>0</v>
      </c>
      <c r="AI26" s="170">
        <v>0</v>
      </c>
      <c r="AJ26" s="170">
        <v>0</v>
      </c>
      <c r="AK26" s="170">
        <v>0</v>
      </c>
      <c r="AL26" s="170">
        <v>0</v>
      </c>
      <c r="AM26" s="170">
        <v>0</v>
      </c>
      <c r="AN26" s="170">
        <v>0</v>
      </c>
      <c r="AO26" s="170">
        <v>0</v>
      </c>
      <c r="AP26" s="170">
        <v>0</v>
      </c>
      <c r="AQ26" s="170">
        <v>575</v>
      </c>
      <c r="AR26" s="170">
        <v>594</v>
      </c>
      <c r="AS26" s="170">
        <v>585</v>
      </c>
      <c r="AT26" s="170">
        <v>528</v>
      </c>
      <c r="AU26" s="170">
        <v>396</v>
      </c>
      <c r="AV26" s="16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F22:F23"/>
    <mergeCell ref="G22:G23"/>
    <mergeCell ref="AV22:AV23"/>
    <mergeCell ref="I29:L29"/>
    <mergeCell ref="B34:M34"/>
    <mergeCell ref="A22:A23"/>
    <mergeCell ref="B22:B23"/>
    <mergeCell ref="C22:C23"/>
    <mergeCell ref="D22:D23"/>
    <mergeCell ref="E22:E23"/>
    <mergeCell ref="F16:F17"/>
    <mergeCell ref="G16:G17"/>
    <mergeCell ref="AV16:AV17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AV15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E10:E11"/>
    <mergeCell ref="F10:F11"/>
    <mergeCell ref="G10:G11"/>
    <mergeCell ref="AV10:AV11"/>
    <mergeCell ref="AS2:AV2"/>
    <mergeCell ref="A1:AV1"/>
    <mergeCell ref="F2:G2"/>
    <mergeCell ref="A4:AV4"/>
    <mergeCell ref="A5:AV5"/>
    <mergeCell ref="A6:A9"/>
    <mergeCell ref="B6:H6"/>
    <mergeCell ref="I6:AU6"/>
    <mergeCell ref="AV6:AV9"/>
    <mergeCell ref="B7:D7"/>
    <mergeCell ref="E7:H7"/>
    <mergeCell ref="I7:AU7"/>
    <mergeCell ref="B8:AU8"/>
    <mergeCell ref="B35:G35"/>
    <mergeCell ref="H35:M35"/>
    <mergeCell ref="B36:G37"/>
    <mergeCell ref="H36:M37"/>
    <mergeCell ref="A24:AV24"/>
    <mergeCell ref="A25:A26"/>
    <mergeCell ref="B25:B26"/>
    <mergeCell ref="C25:C26"/>
    <mergeCell ref="D25:D26"/>
    <mergeCell ref="E25:E26"/>
    <mergeCell ref="F25:F26"/>
    <mergeCell ref="G25:G26"/>
    <mergeCell ref="AV25:AV26"/>
  </mergeCells>
  <conditionalFormatting sqref="I21:AP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271" priority="2" operator="greaterThan">
      <formula>95%</formula>
    </cfRule>
    <cfRule type="cellIs" dxfId="270" priority="3" operator="greaterThanOrEqual">
      <formula>90%</formula>
    </cfRule>
    <cfRule type="cellIs" dxfId="269" priority="4" operator="lessThan">
      <formula>89.99%</formula>
    </cfRule>
  </conditionalFormatting>
  <conditionalFormatting sqref="AV13">
    <cfRule type="cellIs" dxfId="268" priority="5" operator="greaterThan">
      <formula>95%</formula>
    </cfRule>
    <cfRule type="cellIs" dxfId="267" priority="6" operator="greaterThanOrEqual">
      <formula>90%</formula>
    </cfRule>
    <cfRule type="cellIs" dxfId="266" priority="7" operator="lessThan">
      <formula>89.99%</formula>
    </cfRule>
  </conditionalFormatting>
  <conditionalFormatting sqref="AV16">
    <cfRule type="cellIs" dxfId="265" priority="8" operator="greaterThan">
      <formula>95%</formula>
    </cfRule>
    <cfRule type="cellIs" dxfId="264" priority="9" operator="greaterThanOrEqual">
      <formula>90%</formula>
    </cfRule>
    <cfRule type="cellIs" dxfId="263" priority="10" operator="lessThan">
      <formula>89.99%</formula>
    </cfRule>
  </conditionalFormatting>
  <conditionalFormatting sqref="AV19">
    <cfRule type="cellIs" dxfId="262" priority="11" operator="greaterThan">
      <formula>95%</formula>
    </cfRule>
    <cfRule type="cellIs" dxfId="261" priority="12" operator="greaterThanOrEqual">
      <formula>90%</formula>
    </cfRule>
    <cfRule type="cellIs" dxfId="260" priority="13" operator="lessThan">
      <formula>89.99%</formula>
    </cfRule>
  </conditionalFormatting>
  <conditionalFormatting sqref="AV25">
    <cfRule type="cellIs" dxfId="259" priority="14" operator="greaterThan">
      <formula>95%</formula>
    </cfRule>
    <cfRule type="cellIs" dxfId="258" priority="15" operator="greaterThanOrEqual">
      <formula>90%</formula>
    </cfRule>
    <cfRule type="cellIs" dxfId="257" priority="16" operator="lessThan">
      <formula>89.99%</formula>
    </cfRule>
  </conditionalFormatting>
  <conditionalFormatting sqref="AV22">
    <cfRule type="cellIs" dxfId="256" priority="17" operator="greaterThanOrEqual">
      <formula>100%</formula>
    </cfRule>
    <cfRule type="cellIs" dxfId="255" priority="18" operator="lessThan">
      <formula>99.99%</formula>
    </cfRule>
  </conditionalFormatting>
  <conditionalFormatting sqref="AQ21:AU21">
    <cfRule type="colorScale" priority="19">
      <colorScale>
        <cfvo type="min"/>
        <cfvo type="percentile" val="50"/>
        <cfvo type="max"/>
        <color rgb="FFE98BD7"/>
        <color rgb="FFD5007F"/>
        <color rgb="FF950054"/>
      </colorScale>
    </cfRule>
  </conditionalFormatting>
  <dataValidations count="1">
    <dataValidation showDropDown="1" showInputMessage="1" showErrorMessage="1" sqref="G10:G11 G13:G14 G16:G17 G19:G23 C21 G25:G26" xr:uid="{654AE3B5-F632-4CA6-A4F9-65749941A6F7}">
      <formula1>0</formula1>
      <formula2>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E7F2D-EA51-4E8B-B6BD-3938CB5F13CC}">
  <sheetPr>
    <tabColor rgb="FF7030A0"/>
  </sheetPr>
  <dimension ref="A1:BH48"/>
  <sheetViews>
    <sheetView showGridLines="0" zoomScale="85" zoomScaleNormal="85" workbookViewId="0">
      <selection activeCell="A10" sqref="A10:A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8</v>
      </c>
      <c r="F2" s="122" t="s">
        <v>70</v>
      </c>
      <c r="G2" s="122"/>
      <c r="H2" s="22">
        <v>300852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61">
        <f>'[3]PANEL DE CONTROL DISTRITAL'!A9</f>
        <v>1</v>
      </c>
      <c r="B10" s="162" t="str">
        <f>'[3]PANEL DE CONTROL DISTRITAL'!B9</f>
        <v>ENTREVISTA</v>
      </c>
      <c r="C10" s="163" t="str">
        <f>'[3]PANEL DE CONTROL DISTRITAL'!C9</f>
        <v xml:space="preserve"> Auxiliar de Atención Ciudadana</v>
      </c>
      <c r="D10" s="164" t="str">
        <f>'[3]PANEL DE CONTROL DISTRITAL'!D9</f>
        <v>Efectividad de la entrevista =</v>
      </c>
      <c r="E10" s="163" t="str">
        <f>'[3]PANEL DE CONTROL DISTRITAL'!E9</f>
        <v>(Número de trámites aplicados / (Número de fichas requisitadas - Notificaciones de improcedencia de trámite)) x 100</v>
      </c>
      <c r="F10" s="165" t="str">
        <f>'[3]PANEL DE CONTROL DISTRITAL'!F9</f>
        <v>Semanal (remesa)</v>
      </c>
      <c r="G10" s="166">
        <f>'[3]PANEL DE CONTROL DISTRITAL'!G9</f>
        <v>0.9</v>
      </c>
      <c r="H10" s="167" t="str">
        <f>'[3]PANEL DE CONTROL DISTRITAL'!H9</f>
        <v>Número de trámites aplicados</v>
      </c>
      <c r="I10" s="168">
        <v>0</v>
      </c>
      <c r="J10" s="168">
        <v>0</v>
      </c>
      <c r="K10" s="168">
        <v>0</v>
      </c>
      <c r="L10" s="168">
        <v>0</v>
      </c>
      <c r="M10" s="168">
        <v>0</v>
      </c>
      <c r="N10" s="168">
        <v>0</v>
      </c>
      <c r="O10" s="168">
        <v>0</v>
      </c>
      <c r="P10" s="168">
        <v>0</v>
      </c>
      <c r="Q10" s="168">
        <v>0</v>
      </c>
      <c r="R10" s="168">
        <v>0</v>
      </c>
      <c r="S10" s="168">
        <v>0</v>
      </c>
      <c r="T10" s="168">
        <v>0</v>
      </c>
      <c r="U10" s="168">
        <v>0</v>
      </c>
      <c r="V10" s="168">
        <v>0</v>
      </c>
      <c r="W10" s="168">
        <v>0</v>
      </c>
      <c r="X10" s="168">
        <v>0</v>
      </c>
      <c r="Y10" s="168">
        <v>0</v>
      </c>
      <c r="Z10" s="168">
        <v>0</v>
      </c>
      <c r="AA10" s="168">
        <v>0</v>
      </c>
      <c r="AB10" s="168">
        <v>0</v>
      </c>
      <c r="AC10" s="168">
        <v>0</v>
      </c>
      <c r="AD10" s="168">
        <v>0</v>
      </c>
      <c r="AE10" s="168">
        <v>0</v>
      </c>
      <c r="AF10" s="168">
        <v>0</v>
      </c>
      <c r="AG10" s="168">
        <v>0</v>
      </c>
      <c r="AH10" s="168">
        <v>0</v>
      </c>
      <c r="AI10" s="168">
        <v>0</v>
      </c>
      <c r="AJ10" s="168">
        <v>0</v>
      </c>
      <c r="AK10" s="168">
        <v>0</v>
      </c>
      <c r="AL10" s="168">
        <v>0</v>
      </c>
      <c r="AM10" s="168">
        <v>0</v>
      </c>
      <c r="AN10" s="168">
        <v>0</v>
      </c>
      <c r="AO10" s="168">
        <v>0</v>
      </c>
      <c r="AP10" s="168">
        <v>0</v>
      </c>
      <c r="AQ10" s="168">
        <v>205</v>
      </c>
      <c r="AR10" s="168">
        <v>176</v>
      </c>
      <c r="AS10" s="168">
        <v>201</v>
      </c>
      <c r="AT10" s="168">
        <v>198</v>
      </c>
      <c r="AU10" s="168">
        <v>122</v>
      </c>
      <c r="AV10" s="169">
        <f>IFERROR(SUM(I10:AU10)/SUM(I11:AU11),0)</f>
        <v>0.99558498896247238</v>
      </c>
    </row>
    <row r="11" spans="1:60" s="2" customFormat="1" ht="50.1" customHeight="1" thickTop="1" thickBot="1" x14ac:dyDescent="0.3">
      <c r="A11" s="161"/>
      <c r="B11" s="162"/>
      <c r="C11" s="163"/>
      <c r="D11" s="164"/>
      <c r="E11" s="163"/>
      <c r="F11" s="165"/>
      <c r="G11" s="166"/>
      <c r="H11" s="167" t="str">
        <f>'[3]PANEL DE CONTROL DISTRITAL'!H10</f>
        <v>Número de fichas requisitadas - Notificaciones de improcedencia de trámite</v>
      </c>
      <c r="I11" s="170">
        <v>0</v>
      </c>
      <c r="J11" s="170">
        <v>0</v>
      </c>
      <c r="K11" s="170">
        <v>0</v>
      </c>
      <c r="L11" s="170">
        <v>0</v>
      </c>
      <c r="M11" s="170">
        <v>0</v>
      </c>
      <c r="N11" s="170">
        <v>0</v>
      </c>
      <c r="O11" s="170">
        <v>0</v>
      </c>
      <c r="P11" s="170">
        <v>0</v>
      </c>
      <c r="Q11" s="170">
        <v>0</v>
      </c>
      <c r="R11" s="170">
        <v>0</v>
      </c>
      <c r="S11" s="170">
        <v>0</v>
      </c>
      <c r="T11" s="170">
        <v>0</v>
      </c>
      <c r="U11" s="170">
        <v>0</v>
      </c>
      <c r="V11" s="170">
        <v>0</v>
      </c>
      <c r="W11" s="170">
        <v>0</v>
      </c>
      <c r="X11" s="170">
        <v>0</v>
      </c>
      <c r="Y11" s="170">
        <v>0</v>
      </c>
      <c r="Z11" s="170">
        <v>0</v>
      </c>
      <c r="AA11" s="170">
        <v>0</v>
      </c>
      <c r="AB11" s="170">
        <v>0</v>
      </c>
      <c r="AC11" s="170">
        <v>0</v>
      </c>
      <c r="AD11" s="170">
        <v>0</v>
      </c>
      <c r="AE11" s="170">
        <v>0</v>
      </c>
      <c r="AF11" s="170">
        <v>0</v>
      </c>
      <c r="AG11" s="170">
        <v>0</v>
      </c>
      <c r="AH11" s="170">
        <v>0</v>
      </c>
      <c r="AI11" s="170">
        <v>0</v>
      </c>
      <c r="AJ11" s="170">
        <v>0</v>
      </c>
      <c r="AK11" s="170">
        <v>0</v>
      </c>
      <c r="AL11" s="170">
        <v>0</v>
      </c>
      <c r="AM11" s="170">
        <v>0</v>
      </c>
      <c r="AN11" s="170">
        <v>0</v>
      </c>
      <c r="AO11" s="170">
        <v>0</v>
      </c>
      <c r="AP11" s="170">
        <v>0</v>
      </c>
      <c r="AQ11" s="170">
        <v>209</v>
      </c>
      <c r="AR11" s="170">
        <v>176</v>
      </c>
      <c r="AS11" s="170">
        <v>201</v>
      </c>
      <c r="AT11" s="170">
        <v>198</v>
      </c>
      <c r="AU11" s="170">
        <v>122</v>
      </c>
      <c r="AV11" s="169"/>
    </row>
    <row r="12" spans="1:60" s="47" customFormat="1" ht="8.1" customHeight="1" thickTop="1" thickBot="1" x14ac:dyDescent="0.3">
      <c r="A12" s="161"/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61">
        <f>'[3]PANEL DE CONTROL DISTRITAL'!A12</f>
        <v>2</v>
      </c>
      <c r="B13" s="162" t="str">
        <f>'[3]PANEL DE CONTROL DISTRITAL'!B12</f>
        <v>TRÁMITE</v>
      </c>
      <c r="C13" s="163" t="str">
        <f>'[3]PANEL DE CONTROL DISTRITAL'!C12</f>
        <v>Operador de Equipo Tecnológico</v>
      </c>
      <c r="D13" s="164" t="str">
        <f>'[3]PANEL DE CONTROL DISTRITAL'!D12</f>
        <v>Trámites exitosos efectivos=</v>
      </c>
      <c r="E13" s="163" t="str">
        <f>'[3]PANEL DE CONTROL DISTRITAL'!E12</f>
        <v>(Número de trámites exitosos / Número de trámites aplicados) x 100</v>
      </c>
      <c r="F13" s="165" t="str">
        <f>'[3]PANEL DE CONTROL DISTRITAL'!F12</f>
        <v>Semanal (remesa)</v>
      </c>
      <c r="G13" s="166">
        <f>'[3]PANEL DE CONTROL DISTRITAL'!G12</f>
        <v>0.9</v>
      </c>
      <c r="H13" s="167" t="str">
        <f>'[3]PANEL DE CONTROL DISTRITAL'!H12</f>
        <v>Número de trámites exitosos</v>
      </c>
      <c r="I13" s="168">
        <v>0</v>
      </c>
      <c r="J13" s="168">
        <v>0</v>
      </c>
      <c r="K13" s="168">
        <v>0</v>
      </c>
      <c r="L13" s="168">
        <v>0</v>
      </c>
      <c r="M13" s="168">
        <v>0</v>
      </c>
      <c r="N13" s="168">
        <v>0</v>
      </c>
      <c r="O13" s="168">
        <v>0</v>
      </c>
      <c r="P13" s="168">
        <v>0</v>
      </c>
      <c r="Q13" s="168">
        <v>0</v>
      </c>
      <c r="R13" s="168">
        <v>0</v>
      </c>
      <c r="S13" s="168">
        <v>0</v>
      </c>
      <c r="T13" s="168">
        <v>0</v>
      </c>
      <c r="U13" s="168">
        <v>0</v>
      </c>
      <c r="V13" s="168">
        <v>0</v>
      </c>
      <c r="W13" s="168">
        <v>0</v>
      </c>
      <c r="X13" s="168">
        <v>0</v>
      </c>
      <c r="Y13" s="168">
        <v>0</v>
      </c>
      <c r="Z13" s="168">
        <v>0</v>
      </c>
      <c r="AA13" s="168">
        <v>0</v>
      </c>
      <c r="AB13" s="168">
        <v>0</v>
      </c>
      <c r="AC13" s="168">
        <v>0</v>
      </c>
      <c r="AD13" s="168">
        <v>0</v>
      </c>
      <c r="AE13" s="168">
        <v>0</v>
      </c>
      <c r="AF13" s="168">
        <v>0</v>
      </c>
      <c r="AG13" s="168">
        <v>0</v>
      </c>
      <c r="AH13" s="168">
        <v>0</v>
      </c>
      <c r="AI13" s="168">
        <v>0</v>
      </c>
      <c r="AJ13" s="168">
        <v>0</v>
      </c>
      <c r="AK13" s="168">
        <v>0</v>
      </c>
      <c r="AL13" s="168">
        <v>0</v>
      </c>
      <c r="AM13" s="168">
        <v>0</v>
      </c>
      <c r="AN13" s="168">
        <v>0</v>
      </c>
      <c r="AO13" s="168">
        <v>0</v>
      </c>
      <c r="AP13" s="168">
        <v>0</v>
      </c>
      <c r="AQ13" s="168">
        <v>202</v>
      </c>
      <c r="AR13" s="168">
        <v>176</v>
      </c>
      <c r="AS13" s="168">
        <v>200</v>
      </c>
      <c r="AT13" s="168">
        <v>196</v>
      </c>
      <c r="AU13" s="168">
        <v>122</v>
      </c>
      <c r="AV13" s="169">
        <f>IFERROR(SUM(I13:AU13)/SUM(I14:AU14),0)</f>
        <v>0.99334811529933487</v>
      </c>
    </row>
    <row r="14" spans="1:60" s="3" customFormat="1" ht="50.1" customHeight="1" thickTop="1" thickBot="1" x14ac:dyDescent="0.3">
      <c r="A14" s="161"/>
      <c r="B14" s="162"/>
      <c r="C14" s="163"/>
      <c r="D14" s="164"/>
      <c r="E14" s="163"/>
      <c r="F14" s="165"/>
      <c r="G14" s="166"/>
      <c r="H14" s="167" t="str">
        <f>'[3]PANEL DE CONTROL DISTRITAL'!H13</f>
        <v>Número de trámites aplicados</v>
      </c>
      <c r="I14" s="170">
        <v>0</v>
      </c>
      <c r="J14" s="170">
        <v>0</v>
      </c>
      <c r="K14" s="170">
        <v>0</v>
      </c>
      <c r="L14" s="170">
        <v>0</v>
      </c>
      <c r="M14" s="170">
        <v>0</v>
      </c>
      <c r="N14" s="170">
        <v>0</v>
      </c>
      <c r="O14" s="170">
        <v>0</v>
      </c>
      <c r="P14" s="170">
        <v>0</v>
      </c>
      <c r="Q14" s="170">
        <v>0</v>
      </c>
      <c r="R14" s="170">
        <v>0</v>
      </c>
      <c r="S14" s="170">
        <v>0</v>
      </c>
      <c r="T14" s="170">
        <v>0</v>
      </c>
      <c r="U14" s="170">
        <v>0</v>
      </c>
      <c r="V14" s="170">
        <v>0</v>
      </c>
      <c r="W14" s="170">
        <v>0</v>
      </c>
      <c r="X14" s="170">
        <v>0</v>
      </c>
      <c r="Y14" s="170">
        <v>0</v>
      </c>
      <c r="Z14" s="170">
        <v>0</v>
      </c>
      <c r="AA14" s="170">
        <v>0</v>
      </c>
      <c r="AB14" s="170">
        <v>0</v>
      </c>
      <c r="AC14" s="170">
        <v>0</v>
      </c>
      <c r="AD14" s="170">
        <v>0</v>
      </c>
      <c r="AE14" s="170">
        <v>0</v>
      </c>
      <c r="AF14" s="170">
        <v>0</v>
      </c>
      <c r="AG14" s="170">
        <v>0</v>
      </c>
      <c r="AH14" s="170">
        <v>0</v>
      </c>
      <c r="AI14" s="170">
        <v>0</v>
      </c>
      <c r="AJ14" s="170">
        <v>0</v>
      </c>
      <c r="AK14" s="170">
        <v>0</v>
      </c>
      <c r="AL14" s="170">
        <v>0</v>
      </c>
      <c r="AM14" s="170">
        <v>0</v>
      </c>
      <c r="AN14" s="170">
        <v>0</v>
      </c>
      <c r="AO14" s="170">
        <v>0</v>
      </c>
      <c r="AP14" s="170">
        <v>0</v>
      </c>
      <c r="AQ14" s="170">
        <v>205</v>
      </c>
      <c r="AR14" s="170">
        <v>176</v>
      </c>
      <c r="AS14" s="170">
        <v>201</v>
      </c>
      <c r="AT14" s="170">
        <v>198</v>
      </c>
      <c r="AU14" s="170">
        <v>122</v>
      </c>
      <c r="AV14" s="169"/>
    </row>
    <row r="15" spans="1:60" s="47" customFormat="1" ht="8.1" customHeight="1" thickTop="1" thickBot="1" x14ac:dyDescent="0.3">
      <c r="A15" s="161"/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61">
        <f>'[3]PANEL DE CONTROL DISTRITAL'!A15</f>
        <v>3</v>
      </c>
      <c r="B16" s="162" t="str">
        <f>'[3]PANEL DE CONTROL DISTRITAL'!B15</f>
        <v>TRANSFERENCIA</v>
      </c>
      <c r="C16" s="163" t="str">
        <f>'[3]PANEL DE CONTROL DISTRITAL'!C15</f>
        <v>Responsable de Módulo</v>
      </c>
      <c r="D16" s="164" t="str">
        <f>'[3]PANEL DE CONTROL DISTRITAL'!D15</f>
        <v xml:space="preserve">Transacciones exitosas = </v>
      </c>
      <c r="E16" s="163" t="str">
        <f>'[3]PANEL DE CONTROL DISTRITAL'!E15</f>
        <v>(Número de Archivos de Transacción aceptados /Total de Archivos de Transacción procesados) x100</v>
      </c>
      <c r="F16" s="165" t="str">
        <f>'[3]PANEL DE CONTROL DISTRITAL'!F15</f>
        <v>Semanal (remesa)</v>
      </c>
      <c r="G16" s="166">
        <f>'[3]PANEL DE CONTROL DISTRITAL'!G15</f>
        <v>0.9</v>
      </c>
      <c r="H16" s="167" t="str">
        <f>'[3]PANEL DE CONTROL DISTRITAL'!H15</f>
        <v>Número de Archivos de Transacción aceptados</v>
      </c>
      <c r="I16" s="168">
        <v>0</v>
      </c>
      <c r="J16" s="168">
        <v>0</v>
      </c>
      <c r="K16" s="168">
        <v>0</v>
      </c>
      <c r="L16" s="168">
        <v>0</v>
      </c>
      <c r="M16" s="168">
        <v>0</v>
      </c>
      <c r="N16" s="168">
        <v>0</v>
      </c>
      <c r="O16" s="168">
        <v>0</v>
      </c>
      <c r="P16" s="168">
        <v>0</v>
      </c>
      <c r="Q16" s="168">
        <v>0</v>
      </c>
      <c r="R16" s="168">
        <v>0</v>
      </c>
      <c r="S16" s="168">
        <v>0</v>
      </c>
      <c r="T16" s="168">
        <v>0</v>
      </c>
      <c r="U16" s="168">
        <v>0</v>
      </c>
      <c r="V16" s="168">
        <v>0</v>
      </c>
      <c r="W16" s="168">
        <v>0</v>
      </c>
      <c r="X16" s="168">
        <v>0</v>
      </c>
      <c r="Y16" s="168">
        <v>0</v>
      </c>
      <c r="Z16" s="168">
        <v>0</v>
      </c>
      <c r="AA16" s="168">
        <v>0</v>
      </c>
      <c r="AB16" s="168">
        <v>0</v>
      </c>
      <c r="AC16" s="168">
        <v>0</v>
      </c>
      <c r="AD16" s="168">
        <v>0</v>
      </c>
      <c r="AE16" s="168">
        <v>0</v>
      </c>
      <c r="AF16" s="168">
        <v>0</v>
      </c>
      <c r="AG16" s="168">
        <v>0</v>
      </c>
      <c r="AH16" s="168">
        <v>0</v>
      </c>
      <c r="AI16" s="168">
        <v>0</v>
      </c>
      <c r="AJ16" s="168">
        <v>0</v>
      </c>
      <c r="AK16" s="168">
        <v>0</v>
      </c>
      <c r="AL16" s="168">
        <v>0</v>
      </c>
      <c r="AM16" s="168">
        <v>0</v>
      </c>
      <c r="AN16" s="168">
        <v>0</v>
      </c>
      <c r="AO16" s="168">
        <v>0</v>
      </c>
      <c r="AP16" s="168">
        <v>0</v>
      </c>
      <c r="AQ16" s="168">
        <v>205</v>
      </c>
      <c r="AR16" s="168">
        <v>176</v>
      </c>
      <c r="AS16" s="168">
        <v>201</v>
      </c>
      <c r="AT16" s="168">
        <v>198</v>
      </c>
      <c r="AU16" s="168">
        <v>122</v>
      </c>
      <c r="AV16" s="169">
        <f>IFERROR(SUM(I16:AU16)/SUM(I17:AU17),0)</f>
        <v>1</v>
      </c>
    </row>
    <row r="17" spans="1:60" s="3" customFormat="1" ht="50.1" customHeight="1" thickTop="1" thickBot="1" x14ac:dyDescent="0.3">
      <c r="A17" s="161"/>
      <c r="B17" s="162"/>
      <c r="C17" s="163"/>
      <c r="D17" s="164"/>
      <c r="E17" s="163"/>
      <c r="F17" s="165"/>
      <c r="G17" s="166"/>
      <c r="H17" s="167" t="str">
        <f>'[3]PANEL DE CONTROL DISTRITAL'!H16</f>
        <v>Total de Archivos de Transacción procesados</v>
      </c>
      <c r="I17" s="170">
        <v>0</v>
      </c>
      <c r="J17" s="170">
        <v>0</v>
      </c>
      <c r="K17" s="170">
        <v>0</v>
      </c>
      <c r="L17" s="170">
        <v>0</v>
      </c>
      <c r="M17" s="170">
        <v>0</v>
      </c>
      <c r="N17" s="170">
        <v>0</v>
      </c>
      <c r="O17" s="170">
        <v>0</v>
      </c>
      <c r="P17" s="170">
        <v>0</v>
      </c>
      <c r="Q17" s="170">
        <v>0</v>
      </c>
      <c r="R17" s="170">
        <v>0</v>
      </c>
      <c r="S17" s="170">
        <v>0</v>
      </c>
      <c r="T17" s="170">
        <v>0</v>
      </c>
      <c r="U17" s="170">
        <v>0</v>
      </c>
      <c r="V17" s="170">
        <v>0</v>
      </c>
      <c r="W17" s="170">
        <v>0</v>
      </c>
      <c r="X17" s="170">
        <v>0</v>
      </c>
      <c r="Y17" s="170">
        <v>0</v>
      </c>
      <c r="Z17" s="170">
        <v>0</v>
      </c>
      <c r="AA17" s="170">
        <v>0</v>
      </c>
      <c r="AB17" s="170">
        <v>0</v>
      </c>
      <c r="AC17" s="170">
        <v>0</v>
      </c>
      <c r="AD17" s="170">
        <v>0</v>
      </c>
      <c r="AE17" s="170">
        <v>0</v>
      </c>
      <c r="AF17" s="170">
        <v>0</v>
      </c>
      <c r="AG17" s="170">
        <v>0</v>
      </c>
      <c r="AH17" s="170">
        <v>0</v>
      </c>
      <c r="AI17" s="170">
        <v>0</v>
      </c>
      <c r="AJ17" s="170">
        <v>0</v>
      </c>
      <c r="AK17" s="170">
        <v>0</v>
      </c>
      <c r="AL17" s="170">
        <v>0</v>
      </c>
      <c r="AM17" s="170">
        <v>0</v>
      </c>
      <c r="AN17" s="170">
        <v>0</v>
      </c>
      <c r="AO17" s="170">
        <v>0</v>
      </c>
      <c r="AP17" s="170">
        <v>0</v>
      </c>
      <c r="AQ17" s="170">
        <v>205</v>
      </c>
      <c r="AR17" s="170">
        <v>176</v>
      </c>
      <c r="AS17" s="170">
        <v>201</v>
      </c>
      <c r="AT17" s="170">
        <v>198</v>
      </c>
      <c r="AU17" s="170">
        <v>122</v>
      </c>
      <c r="AV17" s="169"/>
    </row>
    <row r="18" spans="1:60" s="47" customFormat="1" ht="8.1" customHeight="1" thickTop="1" thickBot="1" x14ac:dyDescent="0.3">
      <c r="A18" s="161"/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  <c r="AT18" s="161"/>
      <c r="AU18" s="161"/>
      <c r="AV18" s="161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61">
        <f>'[3]PANEL DE CONTROL DISTRITAL'!A18</f>
        <v>4</v>
      </c>
      <c r="B19" s="162" t="str">
        <f>'[3]PANEL DE CONTROL DISTRITAL'!B18</f>
        <v>CONCILIACIÓN</v>
      </c>
      <c r="C19" s="163" t="str">
        <f>'[3]PANEL DE CONTROL DISTRITAL'!C18</f>
        <v>Responsable de Módulo</v>
      </c>
      <c r="D19" s="164" t="str">
        <f>'[3]PANEL DE CONTROL DISTRITAL'!D18</f>
        <v xml:space="preserve">Credenciales disponibles para entrega = </v>
      </c>
      <c r="E19" s="163" t="str">
        <f>'[3]PANEL DE CONTROL DISTRITAL'!E18</f>
        <v>((Credenciales recibidas - credenciales inconsistentes) / Credenciales recibidas) x 100</v>
      </c>
      <c r="F19" s="165" t="str">
        <f>'[3]PANEL DE CONTROL DISTRITAL'!F18</f>
        <v>Semanal (remesa)</v>
      </c>
      <c r="G19" s="166">
        <f>'[3]PANEL DE CONTROL DISTRITAL'!G18</f>
        <v>0.9</v>
      </c>
      <c r="H19" s="167" t="str">
        <f>'[3]PANEL DE CONTROL DISTRITAL'!H18</f>
        <v xml:space="preserve">Credenciales Recibidas - Credenciales inconsistentes </v>
      </c>
      <c r="I19" s="168">
        <v>0</v>
      </c>
      <c r="J19" s="168">
        <v>0</v>
      </c>
      <c r="K19" s="168">
        <v>0</v>
      </c>
      <c r="L19" s="168">
        <v>0</v>
      </c>
      <c r="M19" s="168">
        <v>0</v>
      </c>
      <c r="N19" s="168">
        <v>0</v>
      </c>
      <c r="O19" s="168">
        <v>0</v>
      </c>
      <c r="P19" s="168">
        <v>0</v>
      </c>
      <c r="Q19" s="168">
        <v>0</v>
      </c>
      <c r="R19" s="168">
        <v>0</v>
      </c>
      <c r="S19" s="168">
        <v>0</v>
      </c>
      <c r="T19" s="168">
        <v>0</v>
      </c>
      <c r="U19" s="168">
        <v>0</v>
      </c>
      <c r="V19" s="168">
        <v>0</v>
      </c>
      <c r="W19" s="168">
        <v>0</v>
      </c>
      <c r="X19" s="168">
        <v>0</v>
      </c>
      <c r="Y19" s="168">
        <v>0</v>
      </c>
      <c r="Z19" s="168">
        <v>0</v>
      </c>
      <c r="AA19" s="168">
        <v>0</v>
      </c>
      <c r="AB19" s="168">
        <v>0</v>
      </c>
      <c r="AC19" s="168">
        <v>0</v>
      </c>
      <c r="AD19" s="168">
        <v>0</v>
      </c>
      <c r="AE19" s="168">
        <v>0</v>
      </c>
      <c r="AF19" s="168">
        <v>0</v>
      </c>
      <c r="AG19" s="168">
        <v>0</v>
      </c>
      <c r="AH19" s="168">
        <v>0</v>
      </c>
      <c r="AI19" s="168">
        <v>0</v>
      </c>
      <c r="AJ19" s="168">
        <v>0</v>
      </c>
      <c r="AK19" s="168">
        <v>0</v>
      </c>
      <c r="AL19" s="168">
        <v>0</v>
      </c>
      <c r="AM19" s="168">
        <v>0</v>
      </c>
      <c r="AN19" s="168">
        <v>0</v>
      </c>
      <c r="AO19" s="168">
        <v>0</v>
      </c>
      <c r="AP19" s="168">
        <v>0</v>
      </c>
      <c r="AQ19" s="168">
        <v>272</v>
      </c>
      <c r="AR19" s="168">
        <v>200</v>
      </c>
      <c r="AS19" s="168">
        <v>159</v>
      </c>
      <c r="AT19" s="168">
        <v>186</v>
      </c>
      <c r="AU19" s="168">
        <v>149</v>
      </c>
      <c r="AV19" s="169">
        <f>IFERROR(SUM(I19:AU19)/SUM(I20:AU20),0)</f>
        <v>1</v>
      </c>
    </row>
    <row r="20" spans="1:60" s="3" customFormat="1" ht="50.1" customHeight="1" thickTop="1" thickBot="1" x14ac:dyDescent="0.3">
      <c r="A20" s="161"/>
      <c r="B20" s="162"/>
      <c r="C20" s="163"/>
      <c r="D20" s="164"/>
      <c r="E20" s="163"/>
      <c r="F20" s="165"/>
      <c r="G20" s="166"/>
      <c r="H20" s="167" t="str">
        <f>'[3]PANEL DE CONTROL DISTRITAL'!H19</f>
        <v xml:space="preserve">Credenciales recibidas </v>
      </c>
      <c r="I20" s="170">
        <v>0</v>
      </c>
      <c r="J20" s="170">
        <v>0</v>
      </c>
      <c r="K20" s="170">
        <v>0</v>
      </c>
      <c r="L20" s="170">
        <v>0</v>
      </c>
      <c r="M20" s="170">
        <v>0</v>
      </c>
      <c r="N20" s="170">
        <v>0</v>
      </c>
      <c r="O20" s="170">
        <v>0</v>
      </c>
      <c r="P20" s="170">
        <v>0</v>
      </c>
      <c r="Q20" s="170">
        <v>0</v>
      </c>
      <c r="R20" s="170">
        <v>0</v>
      </c>
      <c r="S20" s="170">
        <v>0</v>
      </c>
      <c r="T20" s="170">
        <v>0</v>
      </c>
      <c r="U20" s="170">
        <v>0</v>
      </c>
      <c r="V20" s="170">
        <v>0</v>
      </c>
      <c r="W20" s="170">
        <v>0</v>
      </c>
      <c r="X20" s="170">
        <v>0</v>
      </c>
      <c r="Y20" s="170">
        <v>0</v>
      </c>
      <c r="Z20" s="170">
        <v>0</v>
      </c>
      <c r="AA20" s="170">
        <v>0</v>
      </c>
      <c r="AB20" s="170">
        <v>0</v>
      </c>
      <c r="AC20" s="170">
        <v>0</v>
      </c>
      <c r="AD20" s="170">
        <v>0</v>
      </c>
      <c r="AE20" s="170">
        <v>0</v>
      </c>
      <c r="AF20" s="170">
        <v>0</v>
      </c>
      <c r="AG20" s="170">
        <v>0</v>
      </c>
      <c r="AH20" s="170">
        <v>0</v>
      </c>
      <c r="AI20" s="170">
        <v>0</v>
      </c>
      <c r="AJ20" s="170">
        <v>0</v>
      </c>
      <c r="AK20" s="170">
        <v>0</v>
      </c>
      <c r="AL20" s="170">
        <v>0</v>
      </c>
      <c r="AM20" s="170">
        <v>0</v>
      </c>
      <c r="AN20" s="170">
        <v>0</v>
      </c>
      <c r="AO20" s="170">
        <v>0</v>
      </c>
      <c r="AP20" s="170">
        <v>0</v>
      </c>
      <c r="AQ20" s="170">
        <v>272</v>
      </c>
      <c r="AR20" s="170">
        <v>200</v>
      </c>
      <c r="AS20" s="170">
        <v>159</v>
      </c>
      <c r="AT20" s="170">
        <v>186</v>
      </c>
      <c r="AU20" s="170">
        <v>149</v>
      </c>
      <c r="AV20" s="169"/>
    </row>
    <row r="21" spans="1:60" s="47" customFormat="1" ht="8.1" customHeight="1" thickTop="1" thickBot="1" x14ac:dyDescent="0.3">
      <c r="A21" s="171"/>
      <c r="B21" s="172"/>
      <c r="C21" s="173"/>
      <c r="D21" s="174"/>
      <c r="E21" s="173"/>
      <c r="F21" s="175"/>
      <c r="G21" s="176"/>
      <c r="H21" s="177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9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61">
        <f>'[3]PANEL DE CONTROL DISTRITAL'!A21</f>
        <v>5</v>
      </c>
      <c r="B22" s="162" t="str">
        <f>'[3]PANEL DE CONTROL DISTRITAL'!B21</f>
        <v>CONCILIACIÓN</v>
      </c>
      <c r="C22" s="163" t="str">
        <f>'[3]PANEL DE CONTROL DISTRITAL'!C21</f>
        <v>Responsable de Módulo</v>
      </c>
      <c r="D22" s="164" t="str">
        <f>'[3]PANEL DE CONTROL DISTRITAL'!D21</f>
        <v xml:space="preserve">Credenciales disponibles para entrega = </v>
      </c>
      <c r="E22" s="163" t="str">
        <f>'[3]PANEL DE CONTROL DISTRITAL'!E21</f>
        <v>(Credenciales en resguardo / Credenciales totales en SIIRFE disponibles para entrega) x 100</v>
      </c>
      <c r="F22" s="165" t="str">
        <f>'[3]PANEL DE CONTROL DISTRITAL'!F21</f>
        <v>Semanal (remesa)</v>
      </c>
      <c r="G22" s="166">
        <f>'[3]PANEL DE CONTROL DISTRITAL'!G21</f>
        <v>1</v>
      </c>
      <c r="H22" s="167" t="str">
        <f>'[3]PANEL DE CONTROL DISTRITAL'!H21</f>
        <v>Credenciales en resguardo</v>
      </c>
      <c r="I22" s="168">
        <v>0</v>
      </c>
      <c r="J22" s="168">
        <v>0</v>
      </c>
      <c r="K22" s="168">
        <v>0</v>
      </c>
      <c r="L22" s="168">
        <v>0</v>
      </c>
      <c r="M22" s="168">
        <v>0</v>
      </c>
      <c r="N22" s="168">
        <v>0</v>
      </c>
      <c r="O22" s="168">
        <v>0</v>
      </c>
      <c r="P22" s="168">
        <v>0</v>
      </c>
      <c r="Q22" s="168">
        <v>0</v>
      </c>
      <c r="R22" s="168">
        <v>0</v>
      </c>
      <c r="S22" s="168">
        <v>0</v>
      </c>
      <c r="T22" s="168">
        <v>0</v>
      </c>
      <c r="U22" s="168">
        <v>0</v>
      </c>
      <c r="V22" s="168">
        <v>0</v>
      </c>
      <c r="W22" s="168">
        <v>0</v>
      </c>
      <c r="X22" s="168">
        <v>0</v>
      </c>
      <c r="Y22" s="168">
        <v>0</v>
      </c>
      <c r="Z22" s="168">
        <v>0</v>
      </c>
      <c r="AA22" s="168">
        <v>0</v>
      </c>
      <c r="AB22" s="168">
        <v>0</v>
      </c>
      <c r="AC22" s="168">
        <v>0</v>
      </c>
      <c r="AD22" s="168">
        <v>0</v>
      </c>
      <c r="AE22" s="168">
        <v>0</v>
      </c>
      <c r="AF22" s="168">
        <v>0</v>
      </c>
      <c r="AG22" s="168">
        <v>0</v>
      </c>
      <c r="AH22" s="168">
        <v>0</v>
      </c>
      <c r="AI22" s="168">
        <v>0</v>
      </c>
      <c r="AJ22" s="168">
        <v>0</v>
      </c>
      <c r="AK22" s="168">
        <v>0</v>
      </c>
      <c r="AL22" s="168">
        <v>0</v>
      </c>
      <c r="AM22" s="168">
        <v>0</v>
      </c>
      <c r="AN22" s="168">
        <v>0</v>
      </c>
      <c r="AO22" s="168">
        <v>0</v>
      </c>
      <c r="AP22" s="168">
        <v>0</v>
      </c>
      <c r="AQ22" s="168">
        <v>444</v>
      </c>
      <c r="AR22" s="168">
        <v>389</v>
      </c>
      <c r="AS22" s="168">
        <v>338</v>
      </c>
      <c r="AT22" s="168">
        <v>346</v>
      </c>
      <c r="AU22" s="168">
        <v>354</v>
      </c>
      <c r="AV22" s="169">
        <f>IFERROR(SUM(I22:AU22)/SUM(I23:AU23),0)</f>
        <v>1</v>
      </c>
    </row>
    <row r="23" spans="1:60" s="3" customFormat="1" ht="50.1" customHeight="1" thickTop="1" thickBot="1" x14ac:dyDescent="0.3">
      <c r="A23" s="161"/>
      <c r="B23" s="162"/>
      <c r="C23" s="163"/>
      <c r="D23" s="164"/>
      <c r="E23" s="163"/>
      <c r="F23" s="165"/>
      <c r="G23" s="166"/>
      <c r="H23" s="167" t="str">
        <f>'[3]PANEL DE CONTROL DISTRITAL'!H22</f>
        <v>Credenciales totales en SIIRFE disponibles para entrega</v>
      </c>
      <c r="I23" s="170">
        <v>0</v>
      </c>
      <c r="J23" s="170">
        <v>0</v>
      </c>
      <c r="K23" s="170">
        <v>0</v>
      </c>
      <c r="L23" s="170">
        <v>0</v>
      </c>
      <c r="M23" s="170">
        <v>0</v>
      </c>
      <c r="N23" s="170">
        <v>0</v>
      </c>
      <c r="O23" s="170">
        <v>0</v>
      </c>
      <c r="P23" s="170">
        <v>0</v>
      </c>
      <c r="Q23" s="170">
        <v>0</v>
      </c>
      <c r="R23" s="170">
        <v>0</v>
      </c>
      <c r="S23" s="170">
        <v>0</v>
      </c>
      <c r="T23" s="170">
        <v>0</v>
      </c>
      <c r="U23" s="170">
        <v>0</v>
      </c>
      <c r="V23" s="170">
        <v>0</v>
      </c>
      <c r="W23" s="170">
        <v>0</v>
      </c>
      <c r="X23" s="170">
        <v>0</v>
      </c>
      <c r="Y23" s="170">
        <v>0</v>
      </c>
      <c r="Z23" s="170">
        <v>0</v>
      </c>
      <c r="AA23" s="170">
        <v>0</v>
      </c>
      <c r="AB23" s="170">
        <v>0</v>
      </c>
      <c r="AC23" s="170">
        <v>0</v>
      </c>
      <c r="AD23" s="170">
        <v>0</v>
      </c>
      <c r="AE23" s="170">
        <v>0</v>
      </c>
      <c r="AF23" s="170">
        <v>0</v>
      </c>
      <c r="AG23" s="170">
        <v>0</v>
      </c>
      <c r="AH23" s="170">
        <v>0</v>
      </c>
      <c r="AI23" s="170">
        <v>0</v>
      </c>
      <c r="AJ23" s="170">
        <v>0</v>
      </c>
      <c r="AK23" s="170">
        <v>0</v>
      </c>
      <c r="AL23" s="170">
        <v>0</v>
      </c>
      <c r="AM23" s="170">
        <v>0</v>
      </c>
      <c r="AN23" s="170">
        <v>0</v>
      </c>
      <c r="AO23" s="170">
        <v>0</v>
      </c>
      <c r="AP23" s="170">
        <v>0</v>
      </c>
      <c r="AQ23" s="170">
        <v>444</v>
      </c>
      <c r="AR23" s="170">
        <v>389</v>
      </c>
      <c r="AS23" s="170">
        <v>338</v>
      </c>
      <c r="AT23" s="170">
        <v>346</v>
      </c>
      <c r="AU23" s="170">
        <v>354</v>
      </c>
      <c r="AV23" s="169"/>
    </row>
    <row r="24" spans="1:60" s="4" customFormat="1" ht="15" thickTop="1" thickBot="1" x14ac:dyDescent="0.3">
      <c r="A24" s="161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</row>
    <row r="25" spans="1:60" ht="50.1" customHeight="1" thickTop="1" thickBot="1" x14ac:dyDescent="0.3">
      <c r="A25" s="161">
        <f>'[3]PANEL DE CONTROL DISTRITAL'!A24</f>
        <v>6</v>
      </c>
      <c r="B25" s="162" t="str">
        <f>'[3]PANEL DE CONTROL DISTRITAL'!B24</f>
        <v>ENTREGA</v>
      </c>
      <c r="C25" s="163" t="str">
        <f>'[3]PANEL DE CONTROL DISTRITAL'!C24</f>
        <v>Operador de Equipo Tecnológico</v>
      </c>
      <c r="D25" s="164" t="str">
        <f>'[3]PANEL DE CONTROL DISTRITAL'!D24</f>
        <v xml:space="preserve">Efectividad de entrega de CPV en MAC = </v>
      </c>
      <c r="E25" s="163" t="str">
        <f>'[3]PANEL DE CONTROL DISTRITAL'!E24</f>
        <v>(Total de credenciales entregadas / Total de credenciales solicitadas) x 100</v>
      </c>
      <c r="F25" s="165" t="str">
        <f>'[3]PANEL DE CONTROL DISTRITAL'!F24</f>
        <v>Semanal (remesa)</v>
      </c>
      <c r="G25" s="166">
        <f>'[3]PANEL DE CONTROL DISTRITAL'!G24</f>
        <v>0.9</v>
      </c>
      <c r="H25" s="167" t="str">
        <f>'[3]PANEL DE CONTROL DISTRITAL'!H24</f>
        <v xml:space="preserve">Total de credenciales entregadas </v>
      </c>
      <c r="I25" s="168">
        <v>0</v>
      </c>
      <c r="J25" s="168">
        <v>0</v>
      </c>
      <c r="K25" s="168">
        <v>0</v>
      </c>
      <c r="L25" s="168">
        <v>0</v>
      </c>
      <c r="M25" s="168">
        <v>0</v>
      </c>
      <c r="N25" s="168">
        <v>0</v>
      </c>
      <c r="O25" s="168">
        <v>0</v>
      </c>
      <c r="P25" s="168">
        <v>0</v>
      </c>
      <c r="Q25" s="168">
        <v>0</v>
      </c>
      <c r="R25" s="168">
        <v>0</v>
      </c>
      <c r="S25" s="168">
        <v>0</v>
      </c>
      <c r="T25" s="168">
        <v>0</v>
      </c>
      <c r="U25" s="168">
        <v>0</v>
      </c>
      <c r="V25" s="168">
        <v>0</v>
      </c>
      <c r="W25" s="168">
        <v>0</v>
      </c>
      <c r="X25" s="168">
        <v>0</v>
      </c>
      <c r="Y25" s="168">
        <v>0</v>
      </c>
      <c r="Z25" s="168">
        <v>0</v>
      </c>
      <c r="AA25" s="168">
        <v>0</v>
      </c>
      <c r="AB25" s="168">
        <v>0</v>
      </c>
      <c r="AC25" s="168">
        <v>0</v>
      </c>
      <c r="AD25" s="168">
        <v>0</v>
      </c>
      <c r="AE25" s="168">
        <v>0</v>
      </c>
      <c r="AF25" s="168">
        <v>0</v>
      </c>
      <c r="AG25" s="168">
        <v>0</v>
      </c>
      <c r="AH25" s="168">
        <v>0</v>
      </c>
      <c r="AI25" s="168">
        <v>0</v>
      </c>
      <c r="AJ25" s="168">
        <v>0</v>
      </c>
      <c r="AK25" s="168">
        <v>0</v>
      </c>
      <c r="AL25" s="168">
        <v>0</v>
      </c>
      <c r="AM25" s="168">
        <v>0</v>
      </c>
      <c r="AN25" s="168">
        <v>0</v>
      </c>
      <c r="AO25" s="168">
        <v>0</v>
      </c>
      <c r="AP25" s="168">
        <v>0</v>
      </c>
      <c r="AQ25" s="168">
        <v>413</v>
      </c>
      <c r="AR25" s="168">
        <v>255</v>
      </c>
      <c r="AS25" s="168">
        <v>210</v>
      </c>
      <c r="AT25" s="168">
        <v>178</v>
      </c>
      <c r="AU25" s="168">
        <v>141</v>
      </c>
      <c r="AV25" s="169">
        <f>IFERROR(SUM(I25:AU25)/SUM(I26:AU26),0)</f>
        <v>1</v>
      </c>
    </row>
    <row r="26" spans="1:60" ht="50.1" customHeight="1" thickTop="1" thickBot="1" x14ac:dyDescent="0.3">
      <c r="A26" s="161"/>
      <c r="B26" s="162"/>
      <c r="C26" s="163"/>
      <c r="D26" s="164"/>
      <c r="E26" s="163"/>
      <c r="F26" s="165"/>
      <c r="G26" s="166"/>
      <c r="H26" s="167" t="str">
        <f>'[3]PANEL DE CONTROL DISTRITAL'!H25</f>
        <v xml:space="preserve"> Total de credenciales solicitadas</v>
      </c>
      <c r="I26" s="170">
        <v>0</v>
      </c>
      <c r="J26" s="170">
        <v>0</v>
      </c>
      <c r="K26" s="170">
        <v>0</v>
      </c>
      <c r="L26" s="170">
        <v>0</v>
      </c>
      <c r="M26" s="170">
        <v>0</v>
      </c>
      <c r="N26" s="170">
        <v>0</v>
      </c>
      <c r="O26" s="170">
        <v>0</v>
      </c>
      <c r="P26" s="170">
        <v>0</v>
      </c>
      <c r="Q26" s="170">
        <v>0</v>
      </c>
      <c r="R26" s="170">
        <v>0</v>
      </c>
      <c r="S26" s="170">
        <v>0</v>
      </c>
      <c r="T26" s="170">
        <v>0</v>
      </c>
      <c r="U26" s="170">
        <v>0</v>
      </c>
      <c r="V26" s="170">
        <v>0</v>
      </c>
      <c r="W26" s="170">
        <v>0</v>
      </c>
      <c r="X26" s="170">
        <v>0</v>
      </c>
      <c r="Y26" s="170">
        <v>0</v>
      </c>
      <c r="Z26" s="170">
        <v>0</v>
      </c>
      <c r="AA26" s="170">
        <v>0</v>
      </c>
      <c r="AB26" s="170">
        <v>0</v>
      </c>
      <c r="AC26" s="170">
        <v>0</v>
      </c>
      <c r="AD26" s="170">
        <v>0</v>
      </c>
      <c r="AE26" s="170">
        <v>0</v>
      </c>
      <c r="AF26" s="170">
        <v>0</v>
      </c>
      <c r="AG26" s="170">
        <v>0</v>
      </c>
      <c r="AH26" s="170">
        <v>0</v>
      </c>
      <c r="AI26" s="170">
        <v>0</v>
      </c>
      <c r="AJ26" s="170">
        <v>0</v>
      </c>
      <c r="AK26" s="170">
        <v>0</v>
      </c>
      <c r="AL26" s="170">
        <v>0</v>
      </c>
      <c r="AM26" s="170">
        <v>0</v>
      </c>
      <c r="AN26" s="170">
        <v>0</v>
      </c>
      <c r="AO26" s="170">
        <v>0</v>
      </c>
      <c r="AP26" s="170">
        <v>0</v>
      </c>
      <c r="AQ26" s="170">
        <v>413</v>
      </c>
      <c r="AR26" s="170">
        <v>255</v>
      </c>
      <c r="AS26" s="170">
        <v>210</v>
      </c>
      <c r="AT26" s="170">
        <v>178</v>
      </c>
      <c r="AU26" s="170">
        <v>141</v>
      </c>
      <c r="AV26" s="16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10:A11"/>
    <mergeCell ref="B10:B11"/>
    <mergeCell ref="C10:C11"/>
    <mergeCell ref="D10:D11"/>
    <mergeCell ref="E10:E11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AV25:AV26"/>
    <mergeCell ref="I29:L29"/>
    <mergeCell ref="B34:M34"/>
    <mergeCell ref="B35:G35"/>
    <mergeCell ref="H35:M35"/>
  </mergeCells>
  <conditionalFormatting sqref="I21:AP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254" priority="2" operator="greaterThan">
      <formula>95%</formula>
    </cfRule>
    <cfRule type="cellIs" dxfId="253" priority="3" operator="greaterThanOrEqual">
      <formula>90%</formula>
    </cfRule>
    <cfRule type="cellIs" dxfId="252" priority="4" operator="lessThan">
      <formula>89.99%</formula>
    </cfRule>
  </conditionalFormatting>
  <conditionalFormatting sqref="AV13">
    <cfRule type="cellIs" dxfId="251" priority="5" operator="greaterThan">
      <formula>95%</formula>
    </cfRule>
    <cfRule type="cellIs" dxfId="250" priority="6" operator="greaterThanOrEqual">
      <formula>90%</formula>
    </cfRule>
    <cfRule type="cellIs" dxfId="249" priority="7" operator="lessThan">
      <formula>89.99%</formula>
    </cfRule>
  </conditionalFormatting>
  <conditionalFormatting sqref="AV16">
    <cfRule type="cellIs" dxfId="248" priority="8" operator="greaterThan">
      <formula>95%</formula>
    </cfRule>
    <cfRule type="cellIs" dxfId="247" priority="9" operator="greaterThanOrEqual">
      <formula>90%</formula>
    </cfRule>
    <cfRule type="cellIs" dxfId="246" priority="10" operator="lessThan">
      <formula>89.99%</formula>
    </cfRule>
  </conditionalFormatting>
  <conditionalFormatting sqref="AV19">
    <cfRule type="cellIs" dxfId="245" priority="11" operator="greaterThan">
      <formula>95%</formula>
    </cfRule>
    <cfRule type="cellIs" dxfId="244" priority="12" operator="greaterThanOrEqual">
      <formula>90%</formula>
    </cfRule>
    <cfRule type="cellIs" dxfId="243" priority="13" operator="lessThan">
      <formula>89.99%</formula>
    </cfRule>
  </conditionalFormatting>
  <conditionalFormatting sqref="AV25">
    <cfRule type="cellIs" dxfId="242" priority="14" operator="greaterThan">
      <formula>95%</formula>
    </cfRule>
    <cfRule type="cellIs" dxfId="241" priority="15" operator="greaterThanOrEqual">
      <formula>90%</formula>
    </cfRule>
    <cfRule type="cellIs" dxfId="240" priority="16" operator="lessThan">
      <formula>89.99%</formula>
    </cfRule>
  </conditionalFormatting>
  <conditionalFormatting sqref="AV22">
    <cfRule type="cellIs" dxfId="239" priority="17" operator="greaterThanOrEqual">
      <formula>100%</formula>
    </cfRule>
    <cfRule type="cellIs" dxfId="238" priority="18" operator="lessThan">
      <formula>99.99%</formula>
    </cfRule>
  </conditionalFormatting>
  <conditionalFormatting sqref="AQ21:AU21">
    <cfRule type="colorScale" priority="19">
      <colorScale>
        <cfvo type="min"/>
        <cfvo type="percentile" val="50"/>
        <cfvo type="max"/>
        <color rgb="FFE98BD7"/>
        <color rgb="FFD5007F"/>
        <color rgb="FF950054"/>
      </colorScale>
    </cfRule>
  </conditionalFormatting>
  <dataValidations count="1">
    <dataValidation showDropDown="1" showInputMessage="1" showErrorMessage="1" sqref="G10:G11 G13:G14 G16:G17 G19:G23 C21 G25:G26" xr:uid="{BAE2304F-438F-4775-B1F3-44484D0F94A1}">
      <formula1>0</formula1>
      <formula2>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E3E08-8C79-404B-ABC3-3693F2829F90}">
  <sheetPr>
    <tabColor rgb="FF7030A0"/>
  </sheetPr>
  <dimension ref="A1:BH48"/>
  <sheetViews>
    <sheetView showGridLines="0" zoomScale="85" zoomScaleNormal="85" workbookViewId="0">
      <selection activeCell="A10" sqref="A10:A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8</v>
      </c>
      <c r="F2" s="122" t="s">
        <v>70</v>
      </c>
      <c r="G2" s="122"/>
      <c r="H2" s="22">
        <v>300853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61">
        <f>'[3]PANEL DE CONTROL DISTRITAL'!A9</f>
        <v>1</v>
      </c>
      <c r="B10" s="162" t="str">
        <f>'[3]PANEL DE CONTROL DISTRITAL'!B9</f>
        <v>ENTREVISTA</v>
      </c>
      <c r="C10" s="163" t="str">
        <f>'[3]PANEL DE CONTROL DISTRITAL'!C9</f>
        <v xml:space="preserve"> Auxiliar de Atención Ciudadana</v>
      </c>
      <c r="D10" s="164" t="str">
        <f>'[3]PANEL DE CONTROL DISTRITAL'!D9</f>
        <v>Efectividad de la entrevista =</v>
      </c>
      <c r="E10" s="163" t="str">
        <f>'[3]PANEL DE CONTROL DISTRITAL'!E9</f>
        <v>(Número de trámites aplicados / (Número de fichas requisitadas - Notificaciones de improcedencia de trámite)) x 100</v>
      </c>
      <c r="F10" s="165" t="str">
        <f>'[3]PANEL DE CONTROL DISTRITAL'!F9</f>
        <v>Semanal (remesa)</v>
      </c>
      <c r="G10" s="166">
        <f>'[3]PANEL DE CONTROL DISTRITAL'!G9</f>
        <v>0.9</v>
      </c>
      <c r="H10" s="167" t="str">
        <f>'[3]PANEL DE CONTROL DISTRITAL'!H9</f>
        <v>Número de trámites aplicados</v>
      </c>
      <c r="I10" s="168">
        <v>0</v>
      </c>
      <c r="J10" s="168">
        <v>0</v>
      </c>
      <c r="K10" s="168">
        <v>0</v>
      </c>
      <c r="L10" s="168">
        <v>0</v>
      </c>
      <c r="M10" s="168">
        <v>0</v>
      </c>
      <c r="N10" s="168">
        <v>0</v>
      </c>
      <c r="O10" s="168">
        <v>0</v>
      </c>
      <c r="P10" s="168">
        <v>0</v>
      </c>
      <c r="Q10" s="168">
        <v>0</v>
      </c>
      <c r="R10" s="168">
        <v>0</v>
      </c>
      <c r="S10" s="168">
        <v>0</v>
      </c>
      <c r="T10" s="168">
        <v>0</v>
      </c>
      <c r="U10" s="168">
        <v>0</v>
      </c>
      <c r="V10" s="168">
        <v>0</v>
      </c>
      <c r="W10" s="168">
        <v>0</v>
      </c>
      <c r="X10" s="168">
        <v>0</v>
      </c>
      <c r="Y10" s="168">
        <v>0</v>
      </c>
      <c r="Z10" s="168">
        <v>0</v>
      </c>
      <c r="AA10" s="168">
        <v>0</v>
      </c>
      <c r="AB10" s="168">
        <v>0</v>
      </c>
      <c r="AC10" s="168">
        <v>0</v>
      </c>
      <c r="AD10" s="168">
        <v>0</v>
      </c>
      <c r="AE10" s="168">
        <v>0</v>
      </c>
      <c r="AF10" s="168">
        <v>0</v>
      </c>
      <c r="AG10" s="168">
        <v>0</v>
      </c>
      <c r="AH10" s="168">
        <v>0</v>
      </c>
      <c r="AI10" s="168">
        <v>0</v>
      </c>
      <c r="AJ10" s="168">
        <v>0</v>
      </c>
      <c r="AK10" s="168">
        <v>0</v>
      </c>
      <c r="AL10" s="168">
        <v>0</v>
      </c>
      <c r="AM10" s="168">
        <v>0</v>
      </c>
      <c r="AN10" s="168">
        <v>0</v>
      </c>
      <c r="AO10" s="168">
        <v>0</v>
      </c>
      <c r="AP10" s="168">
        <v>0</v>
      </c>
      <c r="AQ10" s="168">
        <v>109</v>
      </c>
      <c r="AR10" s="168">
        <v>121</v>
      </c>
      <c r="AS10" s="168">
        <v>75</v>
      </c>
      <c r="AT10" s="168">
        <v>63</v>
      </c>
      <c r="AU10" s="168">
        <v>43</v>
      </c>
      <c r="AV10" s="169">
        <f>IFERROR(SUM(I10:AU10)/SUM(I11:AU11),0)</f>
        <v>0.99757281553398058</v>
      </c>
    </row>
    <row r="11" spans="1:60" s="2" customFormat="1" ht="50.1" customHeight="1" thickTop="1" thickBot="1" x14ac:dyDescent="0.3">
      <c r="A11" s="161"/>
      <c r="B11" s="162"/>
      <c r="C11" s="163"/>
      <c r="D11" s="164"/>
      <c r="E11" s="163"/>
      <c r="F11" s="165"/>
      <c r="G11" s="166"/>
      <c r="H11" s="167" t="str">
        <f>'[3]PANEL DE CONTROL DISTRITAL'!H10</f>
        <v>Número de fichas requisitadas - Notificaciones de improcedencia de trámite</v>
      </c>
      <c r="I11" s="170">
        <v>0</v>
      </c>
      <c r="J11" s="170">
        <v>0</v>
      </c>
      <c r="K11" s="170">
        <v>0</v>
      </c>
      <c r="L11" s="170">
        <v>0</v>
      </c>
      <c r="M11" s="170">
        <v>0</v>
      </c>
      <c r="N11" s="170">
        <v>0</v>
      </c>
      <c r="O11" s="170">
        <v>0</v>
      </c>
      <c r="P11" s="170">
        <v>0</v>
      </c>
      <c r="Q11" s="170">
        <v>0</v>
      </c>
      <c r="R11" s="170">
        <v>0</v>
      </c>
      <c r="S11" s="170">
        <v>0</v>
      </c>
      <c r="T11" s="170">
        <v>0</v>
      </c>
      <c r="U11" s="170">
        <v>0</v>
      </c>
      <c r="V11" s="170">
        <v>0</v>
      </c>
      <c r="W11" s="170">
        <v>0</v>
      </c>
      <c r="X11" s="170">
        <v>0</v>
      </c>
      <c r="Y11" s="170">
        <v>0</v>
      </c>
      <c r="Z11" s="170">
        <v>0</v>
      </c>
      <c r="AA11" s="170">
        <v>0</v>
      </c>
      <c r="AB11" s="170">
        <v>0</v>
      </c>
      <c r="AC11" s="170">
        <v>0</v>
      </c>
      <c r="AD11" s="170">
        <v>0</v>
      </c>
      <c r="AE11" s="170">
        <v>0</v>
      </c>
      <c r="AF11" s="170">
        <v>0</v>
      </c>
      <c r="AG11" s="170">
        <v>0</v>
      </c>
      <c r="AH11" s="170">
        <v>0</v>
      </c>
      <c r="AI11" s="170">
        <v>0</v>
      </c>
      <c r="AJ11" s="170">
        <v>0</v>
      </c>
      <c r="AK11" s="170">
        <v>0</v>
      </c>
      <c r="AL11" s="170">
        <v>0</v>
      </c>
      <c r="AM11" s="170">
        <v>0</v>
      </c>
      <c r="AN11" s="170">
        <v>0</v>
      </c>
      <c r="AO11" s="170">
        <v>0</v>
      </c>
      <c r="AP11" s="170">
        <v>0</v>
      </c>
      <c r="AQ11" s="170">
        <v>109</v>
      </c>
      <c r="AR11" s="170">
        <v>121</v>
      </c>
      <c r="AS11" s="170">
        <v>76</v>
      </c>
      <c r="AT11" s="170">
        <v>63</v>
      </c>
      <c r="AU11" s="170">
        <v>43</v>
      </c>
      <c r="AV11" s="169"/>
    </row>
    <row r="12" spans="1:60" s="47" customFormat="1" ht="8.1" customHeight="1" thickTop="1" thickBot="1" x14ac:dyDescent="0.3">
      <c r="A12" s="161"/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61">
        <f>'[3]PANEL DE CONTROL DISTRITAL'!A12</f>
        <v>2</v>
      </c>
      <c r="B13" s="162" t="str">
        <f>'[3]PANEL DE CONTROL DISTRITAL'!B12</f>
        <v>TRÁMITE</v>
      </c>
      <c r="C13" s="163" t="str">
        <f>'[3]PANEL DE CONTROL DISTRITAL'!C12</f>
        <v>Operador de Equipo Tecnológico</v>
      </c>
      <c r="D13" s="164" t="str">
        <f>'[3]PANEL DE CONTROL DISTRITAL'!D12</f>
        <v>Trámites exitosos efectivos=</v>
      </c>
      <c r="E13" s="163" t="str">
        <f>'[3]PANEL DE CONTROL DISTRITAL'!E12</f>
        <v>(Número de trámites exitosos / Número de trámites aplicados) x 100</v>
      </c>
      <c r="F13" s="165" t="str">
        <f>'[3]PANEL DE CONTROL DISTRITAL'!F12</f>
        <v>Semanal (remesa)</v>
      </c>
      <c r="G13" s="166">
        <f>'[3]PANEL DE CONTROL DISTRITAL'!G12</f>
        <v>0.9</v>
      </c>
      <c r="H13" s="167" t="str">
        <f>'[3]PANEL DE CONTROL DISTRITAL'!H12</f>
        <v>Número de trámites exitosos</v>
      </c>
      <c r="I13" s="168">
        <v>0</v>
      </c>
      <c r="J13" s="168">
        <v>0</v>
      </c>
      <c r="K13" s="168">
        <v>0</v>
      </c>
      <c r="L13" s="168">
        <v>0</v>
      </c>
      <c r="M13" s="168">
        <v>0</v>
      </c>
      <c r="N13" s="168">
        <v>0</v>
      </c>
      <c r="O13" s="168">
        <v>0</v>
      </c>
      <c r="P13" s="168">
        <v>0</v>
      </c>
      <c r="Q13" s="168">
        <v>0</v>
      </c>
      <c r="R13" s="168">
        <v>0</v>
      </c>
      <c r="S13" s="168">
        <v>0</v>
      </c>
      <c r="T13" s="168">
        <v>0</v>
      </c>
      <c r="U13" s="168">
        <v>0</v>
      </c>
      <c r="V13" s="168">
        <v>0</v>
      </c>
      <c r="W13" s="168">
        <v>0</v>
      </c>
      <c r="X13" s="168">
        <v>0</v>
      </c>
      <c r="Y13" s="168">
        <v>0</v>
      </c>
      <c r="Z13" s="168">
        <v>0</v>
      </c>
      <c r="AA13" s="168">
        <v>0</v>
      </c>
      <c r="AB13" s="168">
        <v>0</v>
      </c>
      <c r="AC13" s="168">
        <v>0</v>
      </c>
      <c r="AD13" s="168">
        <v>0</v>
      </c>
      <c r="AE13" s="168">
        <v>0</v>
      </c>
      <c r="AF13" s="168">
        <v>0</v>
      </c>
      <c r="AG13" s="168">
        <v>0</v>
      </c>
      <c r="AH13" s="168">
        <v>0</v>
      </c>
      <c r="AI13" s="168">
        <v>0</v>
      </c>
      <c r="AJ13" s="168">
        <v>0</v>
      </c>
      <c r="AK13" s="168">
        <v>0</v>
      </c>
      <c r="AL13" s="168">
        <v>0</v>
      </c>
      <c r="AM13" s="168">
        <v>0</v>
      </c>
      <c r="AN13" s="168">
        <v>0</v>
      </c>
      <c r="AO13" s="168">
        <v>0</v>
      </c>
      <c r="AP13" s="168">
        <v>0</v>
      </c>
      <c r="AQ13" s="168">
        <v>108</v>
      </c>
      <c r="AR13" s="168">
        <v>121</v>
      </c>
      <c r="AS13" s="168">
        <v>75</v>
      </c>
      <c r="AT13" s="168">
        <v>63</v>
      </c>
      <c r="AU13" s="168">
        <v>43</v>
      </c>
      <c r="AV13" s="169">
        <f>IFERROR(SUM(I13:AU13)/SUM(I14:AU14),0)</f>
        <v>0.9975669099756691</v>
      </c>
    </row>
    <row r="14" spans="1:60" s="3" customFormat="1" ht="50.1" customHeight="1" thickTop="1" thickBot="1" x14ac:dyDescent="0.3">
      <c r="A14" s="161"/>
      <c r="B14" s="162"/>
      <c r="C14" s="163"/>
      <c r="D14" s="164"/>
      <c r="E14" s="163"/>
      <c r="F14" s="165"/>
      <c r="G14" s="166"/>
      <c r="H14" s="167" t="str">
        <f>'[3]PANEL DE CONTROL DISTRITAL'!H13</f>
        <v>Número de trámites aplicados</v>
      </c>
      <c r="I14" s="170">
        <v>0</v>
      </c>
      <c r="J14" s="170">
        <v>0</v>
      </c>
      <c r="K14" s="170">
        <v>0</v>
      </c>
      <c r="L14" s="170">
        <v>0</v>
      </c>
      <c r="M14" s="170">
        <v>0</v>
      </c>
      <c r="N14" s="170">
        <v>0</v>
      </c>
      <c r="O14" s="170">
        <v>0</v>
      </c>
      <c r="P14" s="170">
        <v>0</v>
      </c>
      <c r="Q14" s="170">
        <v>0</v>
      </c>
      <c r="R14" s="170">
        <v>0</v>
      </c>
      <c r="S14" s="170">
        <v>0</v>
      </c>
      <c r="T14" s="170">
        <v>0</v>
      </c>
      <c r="U14" s="170">
        <v>0</v>
      </c>
      <c r="V14" s="170">
        <v>0</v>
      </c>
      <c r="W14" s="170">
        <v>0</v>
      </c>
      <c r="X14" s="170">
        <v>0</v>
      </c>
      <c r="Y14" s="170">
        <v>0</v>
      </c>
      <c r="Z14" s="170">
        <v>0</v>
      </c>
      <c r="AA14" s="170">
        <v>0</v>
      </c>
      <c r="AB14" s="170">
        <v>0</v>
      </c>
      <c r="AC14" s="170">
        <v>0</v>
      </c>
      <c r="AD14" s="170">
        <v>0</v>
      </c>
      <c r="AE14" s="170">
        <v>0</v>
      </c>
      <c r="AF14" s="170">
        <v>0</v>
      </c>
      <c r="AG14" s="170">
        <v>0</v>
      </c>
      <c r="AH14" s="170">
        <v>0</v>
      </c>
      <c r="AI14" s="170">
        <v>0</v>
      </c>
      <c r="AJ14" s="170">
        <v>0</v>
      </c>
      <c r="AK14" s="170">
        <v>0</v>
      </c>
      <c r="AL14" s="170">
        <v>0</v>
      </c>
      <c r="AM14" s="170">
        <v>0</v>
      </c>
      <c r="AN14" s="170">
        <v>0</v>
      </c>
      <c r="AO14" s="170">
        <v>0</v>
      </c>
      <c r="AP14" s="170">
        <v>0</v>
      </c>
      <c r="AQ14" s="170">
        <v>109</v>
      </c>
      <c r="AR14" s="170">
        <v>121</v>
      </c>
      <c r="AS14" s="170">
        <v>75</v>
      </c>
      <c r="AT14" s="170">
        <v>63</v>
      </c>
      <c r="AU14" s="170">
        <v>43</v>
      </c>
      <c r="AV14" s="169"/>
    </row>
    <row r="15" spans="1:60" s="47" customFormat="1" ht="8.1" customHeight="1" thickTop="1" thickBot="1" x14ac:dyDescent="0.3">
      <c r="A15" s="161"/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61">
        <f>'[3]PANEL DE CONTROL DISTRITAL'!A15</f>
        <v>3</v>
      </c>
      <c r="B16" s="162" t="str">
        <f>'[3]PANEL DE CONTROL DISTRITAL'!B15</f>
        <v>TRANSFERENCIA</v>
      </c>
      <c r="C16" s="163" t="str">
        <f>'[3]PANEL DE CONTROL DISTRITAL'!C15</f>
        <v>Responsable de Módulo</v>
      </c>
      <c r="D16" s="164" t="str">
        <f>'[3]PANEL DE CONTROL DISTRITAL'!D15</f>
        <v xml:space="preserve">Transacciones exitosas = </v>
      </c>
      <c r="E16" s="163" t="str">
        <f>'[3]PANEL DE CONTROL DISTRITAL'!E15</f>
        <v>(Número de Archivos de Transacción aceptados /Total de Archivos de Transacción procesados) x100</v>
      </c>
      <c r="F16" s="165" t="str">
        <f>'[3]PANEL DE CONTROL DISTRITAL'!F15</f>
        <v>Semanal (remesa)</v>
      </c>
      <c r="G16" s="166">
        <f>'[3]PANEL DE CONTROL DISTRITAL'!G15</f>
        <v>0.9</v>
      </c>
      <c r="H16" s="167" t="str">
        <f>'[3]PANEL DE CONTROL DISTRITAL'!H15</f>
        <v>Número de Archivos de Transacción aceptados</v>
      </c>
      <c r="I16" s="168">
        <v>0</v>
      </c>
      <c r="J16" s="168">
        <v>0</v>
      </c>
      <c r="K16" s="168">
        <v>0</v>
      </c>
      <c r="L16" s="168">
        <v>0</v>
      </c>
      <c r="M16" s="168">
        <v>0</v>
      </c>
      <c r="N16" s="168">
        <v>0</v>
      </c>
      <c r="O16" s="168">
        <v>0</v>
      </c>
      <c r="P16" s="168">
        <v>0</v>
      </c>
      <c r="Q16" s="168">
        <v>0</v>
      </c>
      <c r="R16" s="168">
        <v>0</v>
      </c>
      <c r="S16" s="168">
        <v>0</v>
      </c>
      <c r="T16" s="168">
        <v>0</v>
      </c>
      <c r="U16" s="168">
        <v>0</v>
      </c>
      <c r="V16" s="168">
        <v>0</v>
      </c>
      <c r="W16" s="168">
        <v>0</v>
      </c>
      <c r="X16" s="168">
        <v>0</v>
      </c>
      <c r="Y16" s="168">
        <v>0</v>
      </c>
      <c r="Z16" s="168">
        <v>0</v>
      </c>
      <c r="AA16" s="168">
        <v>0</v>
      </c>
      <c r="AB16" s="168">
        <v>0</v>
      </c>
      <c r="AC16" s="168">
        <v>0</v>
      </c>
      <c r="AD16" s="168">
        <v>0</v>
      </c>
      <c r="AE16" s="168">
        <v>0</v>
      </c>
      <c r="AF16" s="168">
        <v>0</v>
      </c>
      <c r="AG16" s="168">
        <v>0</v>
      </c>
      <c r="AH16" s="168">
        <v>0</v>
      </c>
      <c r="AI16" s="168">
        <v>0</v>
      </c>
      <c r="AJ16" s="168">
        <v>0</v>
      </c>
      <c r="AK16" s="168">
        <v>0</v>
      </c>
      <c r="AL16" s="168">
        <v>0</v>
      </c>
      <c r="AM16" s="168">
        <v>0</v>
      </c>
      <c r="AN16" s="168">
        <v>0</v>
      </c>
      <c r="AO16" s="168">
        <v>0</v>
      </c>
      <c r="AP16" s="168">
        <v>0</v>
      </c>
      <c r="AQ16" s="168">
        <v>109</v>
      </c>
      <c r="AR16" s="168">
        <v>121</v>
      </c>
      <c r="AS16" s="168">
        <v>75</v>
      </c>
      <c r="AT16" s="168">
        <v>63</v>
      </c>
      <c r="AU16" s="168">
        <v>43</v>
      </c>
      <c r="AV16" s="169">
        <f>IFERROR(SUM(I16:AU16)/SUM(I17:AU17),0)</f>
        <v>1</v>
      </c>
    </row>
    <row r="17" spans="1:60" s="3" customFormat="1" ht="50.1" customHeight="1" thickTop="1" thickBot="1" x14ac:dyDescent="0.3">
      <c r="A17" s="161"/>
      <c r="B17" s="162"/>
      <c r="C17" s="163"/>
      <c r="D17" s="164"/>
      <c r="E17" s="163"/>
      <c r="F17" s="165"/>
      <c r="G17" s="166"/>
      <c r="H17" s="167" t="str">
        <f>'[3]PANEL DE CONTROL DISTRITAL'!H16</f>
        <v>Total de Archivos de Transacción procesados</v>
      </c>
      <c r="I17" s="170">
        <v>0</v>
      </c>
      <c r="J17" s="170">
        <v>0</v>
      </c>
      <c r="K17" s="170">
        <v>0</v>
      </c>
      <c r="L17" s="170">
        <v>0</v>
      </c>
      <c r="M17" s="170">
        <v>0</v>
      </c>
      <c r="N17" s="170">
        <v>0</v>
      </c>
      <c r="O17" s="170">
        <v>0</v>
      </c>
      <c r="P17" s="170">
        <v>0</v>
      </c>
      <c r="Q17" s="170">
        <v>0</v>
      </c>
      <c r="R17" s="170">
        <v>0</v>
      </c>
      <c r="S17" s="170">
        <v>0</v>
      </c>
      <c r="T17" s="170">
        <v>0</v>
      </c>
      <c r="U17" s="170">
        <v>0</v>
      </c>
      <c r="V17" s="170">
        <v>0</v>
      </c>
      <c r="W17" s="170">
        <v>0</v>
      </c>
      <c r="X17" s="170">
        <v>0</v>
      </c>
      <c r="Y17" s="170">
        <v>0</v>
      </c>
      <c r="Z17" s="170">
        <v>0</v>
      </c>
      <c r="AA17" s="170">
        <v>0</v>
      </c>
      <c r="AB17" s="170">
        <v>0</v>
      </c>
      <c r="AC17" s="170">
        <v>0</v>
      </c>
      <c r="AD17" s="170">
        <v>0</v>
      </c>
      <c r="AE17" s="170">
        <v>0</v>
      </c>
      <c r="AF17" s="170">
        <v>0</v>
      </c>
      <c r="AG17" s="170">
        <v>0</v>
      </c>
      <c r="AH17" s="170">
        <v>0</v>
      </c>
      <c r="AI17" s="170">
        <v>0</v>
      </c>
      <c r="AJ17" s="170">
        <v>0</v>
      </c>
      <c r="AK17" s="170">
        <v>0</v>
      </c>
      <c r="AL17" s="170">
        <v>0</v>
      </c>
      <c r="AM17" s="170">
        <v>0</v>
      </c>
      <c r="AN17" s="170">
        <v>0</v>
      </c>
      <c r="AO17" s="170">
        <v>0</v>
      </c>
      <c r="AP17" s="170">
        <v>0</v>
      </c>
      <c r="AQ17" s="170">
        <v>109</v>
      </c>
      <c r="AR17" s="170">
        <v>121</v>
      </c>
      <c r="AS17" s="170">
        <v>75</v>
      </c>
      <c r="AT17" s="170">
        <v>63</v>
      </c>
      <c r="AU17" s="170">
        <v>43</v>
      </c>
      <c r="AV17" s="169"/>
    </row>
    <row r="18" spans="1:60" s="47" customFormat="1" ht="8.1" customHeight="1" thickTop="1" thickBot="1" x14ac:dyDescent="0.3">
      <c r="A18" s="161"/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  <c r="AT18" s="161"/>
      <c r="AU18" s="161"/>
      <c r="AV18" s="161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61">
        <f>'[3]PANEL DE CONTROL DISTRITAL'!A18</f>
        <v>4</v>
      </c>
      <c r="B19" s="162" t="str">
        <f>'[3]PANEL DE CONTROL DISTRITAL'!B18</f>
        <v>CONCILIACIÓN</v>
      </c>
      <c r="C19" s="163" t="str">
        <f>'[3]PANEL DE CONTROL DISTRITAL'!C18</f>
        <v>Responsable de Módulo</v>
      </c>
      <c r="D19" s="164" t="str">
        <f>'[3]PANEL DE CONTROL DISTRITAL'!D18</f>
        <v xml:space="preserve">Credenciales disponibles para entrega = </v>
      </c>
      <c r="E19" s="163" t="str">
        <f>'[3]PANEL DE CONTROL DISTRITAL'!E18</f>
        <v>((Credenciales recibidas - credenciales inconsistentes) / Credenciales recibidas) x 100</v>
      </c>
      <c r="F19" s="165" t="str">
        <f>'[3]PANEL DE CONTROL DISTRITAL'!F18</f>
        <v>Semanal (remesa)</v>
      </c>
      <c r="G19" s="166">
        <f>'[3]PANEL DE CONTROL DISTRITAL'!G18</f>
        <v>0.9</v>
      </c>
      <c r="H19" s="167" t="str">
        <f>'[3]PANEL DE CONTROL DISTRITAL'!H18</f>
        <v xml:space="preserve">Credenciales Recibidas - Credenciales inconsistentes </v>
      </c>
      <c r="I19" s="168">
        <v>0</v>
      </c>
      <c r="J19" s="168">
        <v>0</v>
      </c>
      <c r="K19" s="168">
        <v>0</v>
      </c>
      <c r="L19" s="168">
        <v>0</v>
      </c>
      <c r="M19" s="168">
        <v>0</v>
      </c>
      <c r="N19" s="168">
        <v>0</v>
      </c>
      <c r="O19" s="168">
        <v>0</v>
      </c>
      <c r="P19" s="168">
        <v>0</v>
      </c>
      <c r="Q19" s="168">
        <v>0</v>
      </c>
      <c r="R19" s="168">
        <v>0</v>
      </c>
      <c r="S19" s="168">
        <v>0</v>
      </c>
      <c r="T19" s="168">
        <v>0</v>
      </c>
      <c r="U19" s="168">
        <v>0</v>
      </c>
      <c r="V19" s="168">
        <v>0</v>
      </c>
      <c r="W19" s="168">
        <v>0</v>
      </c>
      <c r="X19" s="168">
        <v>0</v>
      </c>
      <c r="Y19" s="168">
        <v>0</v>
      </c>
      <c r="Z19" s="168">
        <v>0</v>
      </c>
      <c r="AA19" s="168">
        <v>0</v>
      </c>
      <c r="AB19" s="168">
        <v>0</v>
      </c>
      <c r="AC19" s="168">
        <v>0</v>
      </c>
      <c r="AD19" s="168">
        <v>0</v>
      </c>
      <c r="AE19" s="168">
        <v>0</v>
      </c>
      <c r="AF19" s="168">
        <v>0</v>
      </c>
      <c r="AG19" s="168">
        <v>0</v>
      </c>
      <c r="AH19" s="168">
        <v>0</v>
      </c>
      <c r="AI19" s="168">
        <v>0</v>
      </c>
      <c r="AJ19" s="168">
        <v>0</v>
      </c>
      <c r="AK19" s="168">
        <v>0</v>
      </c>
      <c r="AL19" s="168">
        <v>0</v>
      </c>
      <c r="AM19" s="168">
        <v>0</v>
      </c>
      <c r="AN19" s="168">
        <v>0</v>
      </c>
      <c r="AO19" s="168">
        <v>0</v>
      </c>
      <c r="AP19" s="168">
        <v>0</v>
      </c>
      <c r="AQ19" s="168">
        <v>124</v>
      </c>
      <c r="AR19" s="168">
        <v>0</v>
      </c>
      <c r="AS19" s="168">
        <v>155</v>
      </c>
      <c r="AT19" s="168">
        <v>116</v>
      </c>
      <c r="AU19" s="168">
        <v>0</v>
      </c>
      <c r="AV19" s="169">
        <f>IFERROR(SUM(I19:AU19)/SUM(I20:AU20),0)</f>
        <v>1</v>
      </c>
    </row>
    <row r="20" spans="1:60" s="3" customFormat="1" ht="50.1" customHeight="1" thickTop="1" thickBot="1" x14ac:dyDescent="0.3">
      <c r="A20" s="161"/>
      <c r="B20" s="162"/>
      <c r="C20" s="163"/>
      <c r="D20" s="164"/>
      <c r="E20" s="163"/>
      <c r="F20" s="165"/>
      <c r="G20" s="166"/>
      <c r="H20" s="167" t="str">
        <f>'[3]PANEL DE CONTROL DISTRITAL'!H19</f>
        <v xml:space="preserve">Credenciales recibidas </v>
      </c>
      <c r="I20" s="170">
        <v>0</v>
      </c>
      <c r="J20" s="170">
        <v>0</v>
      </c>
      <c r="K20" s="170">
        <v>0</v>
      </c>
      <c r="L20" s="170">
        <v>0</v>
      </c>
      <c r="M20" s="170">
        <v>0</v>
      </c>
      <c r="N20" s="170">
        <v>0</v>
      </c>
      <c r="O20" s="170">
        <v>0</v>
      </c>
      <c r="P20" s="170">
        <v>0</v>
      </c>
      <c r="Q20" s="170">
        <v>0</v>
      </c>
      <c r="R20" s="170">
        <v>0</v>
      </c>
      <c r="S20" s="170">
        <v>0</v>
      </c>
      <c r="T20" s="170">
        <v>0</v>
      </c>
      <c r="U20" s="170">
        <v>0</v>
      </c>
      <c r="V20" s="170">
        <v>0</v>
      </c>
      <c r="W20" s="170">
        <v>0</v>
      </c>
      <c r="X20" s="170">
        <v>0</v>
      </c>
      <c r="Y20" s="170">
        <v>0</v>
      </c>
      <c r="Z20" s="170">
        <v>0</v>
      </c>
      <c r="AA20" s="170">
        <v>0</v>
      </c>
      <c r="AB20" s="170">
        <v>0</v>
      </c>
      <c r="AC20" s="170">
        <v>0</v>
      </c>
      <c r="AD20" s="170">
        <v>0</v>
      </c>
      <c r="AE20" s="170">
        <v>0</v>
      </c>
      <c r="AF20" s="170">
        <v>0</v>
      </c>
      <c r="AG20" s="170">
        <v>0</v>
      </c>
      <c r="AH20" s="170">
        <v>0</v>
      </c>
      <c r="AI20" s="170">
        <v>0</v>
      </c>
      <c r="AJ20" s="170">
        <v>0</v>
      </c>
      <c r="AK20" s="170">
        <v>0</v>
      </c>
      <c r="AL20" s="170">
        <v>0</v>
      </c>
      <c r="AM20" s="170">
        <v>0</v>
      </c>
      <c r="AN20" s="170">
        <v>0</v>
      </c>
      <c r="AO20" s="170">
        <v>0</v>
      </c>
      <c r="AP20" s="170">
        <v>0</v>
      </c>
      <c r="AQ20" s="170">
        <v>124</v>
      </c>
      <c r="AR20" s="170">
        <v>0</v>
      </c>
      <c r="AS20" s="170">
        <v>155</v>
      </c>
      <c r="AT20" s="170">
        <v>116</v>
      </c>
      <c r="AU20" s="170">
        <v>0</v>
      </c>
      <c r="AV20" s="169"/>
    </row>
    <row r="21" spans="1:60" s="47" customFormat="1" ht="8.1" customHeight="1" thickTop="1" thickBot="1" x14ac:dyDescent="0.3">
      <c r="A21" s="171"/>
      <c r="B21" s="172"/>
      <c r="C21" s="173"/>
      <c r="D21" s="174"/>
      <c r="E21" s="173"/>
      <c r="F21" s="175"/>
      <c r="G21" s="176"/>
      <c r="H21" s="177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9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61">
        <f>'[3]PANEL DE CONTROL DISTRITAL'!A21</f>
        <v>5</v>
      </c>
      <c r="B22" s="162" t="str">
        <f>'[3]PANEL DE CONTROL DISTRITAL'!B21</f>
        <v>CONCILIACIÓN</v>
      </c>
      <c r="C22" s="163" t="str">
        <f>'[3]PANEL DE CONTROL DISTRITAL'!C21</f>
        <v>Responsable de Módulo</v>
      </c>
      <c r="D22" s="164" t="str">
        <f>'[3]PANEL DE CONTROL DISTRITAL'!D21</f>
        <v xml:space="preserve">Credenciales disponibles para entrega = </v>
      </c>
      <c r="E22" s="163" t="str">
        <f>'[3]PANEL DE CONTROL DISTRITAL'!E21</f>
        <v>(Credenciales en resguardo / Credenciales totales en SIIRFE disponibles para entrega) x 100</v>
      </c>
      <c r="F22" s="165" t="str">
        <f>'[3]PANEL DE CONTROL DISTRITAL'!F21</f>
        <v>Semanal (remesa)</v>
      </c>
      <c r="G22" s="166">
        <f>'[3]PANEL DE CONTROL DISTRITAL'!G21</f>
        <v>1</v>
      </c>
      <c r="H22" s="167" t="str">
        <f>'[3]PANEL DE CONTROL DISTRITAL'!H21</f>
        <v>Credenciales en resguardo</v>
      </c>
      <c r="I22" s="168">
        <v>0</v>
      </c>
      <c r="J22" s="168">
        <v>0</v>
      </c>
      <c r="K22" s="168">
        <v>0</v>
      </c>
      <c r="L22" s="168">
        <v>0</v>
      </c>
      <c r="M22" s="168">
        <v>0</v>
      </c>
      <c r="N22" s="168">
        <v>0</v>
      </c>
      <c r="O22" s="168">
        <v>0</v>
      </c>
      <c r="P22" s="168">
        <v>0</v>
      </c>
      <c r="Q22" s="168">
        <v>0</v>
      </c>
      <c r="R22" s="168">
        <v>0</v>
      </c>
      <c r="S22" s="168">
        <v>0</v>
      </c>
      <c r="T22" s="168">
        <v>0</v>
      </c>
      <c r="U22" s="168">
        <v>0</v>
      </c>
      <c r="V22" s="168">
        <v>0</v>
      </c>
      <c r="W22" s="168">
        <v>0</v>
      </c>
      <c r="X22" s="168">
        <v>0</v>
      </c>
      <c r="Y22" s="168">
        <v>0</v>
      </c>
      <c r="Z22" s="168">
        <v>0</v>
      </c>
      <c r="AA22" s="168">
        <v>0</v>
      </c>
      <c r="AB22" s="168">
        <v>0</v>
      </c>
      <c r="AC22" s="168">
        <v>0</v>
      </c>
      <c r="AD22" s="168">
        <v>0</v>
      </c>
      <c r="AE22" s="168">
        <v>0</v>
      </c>
      <c r="AF22" s="168">
        <v>0</v>
      </c>
      <c r="AG22" s="168">
        <v>0</v>
      </c>
      <c r="AH22" s="168">
        <v>0</v>
      </c>
      <c r="AI22" s="168">
        <v>0</v>
      </c>
      <c r="AJ22" s="168">
        <v>0</v>
      </c>
      <c r="AK22" s="168">
        <v>0</v>
      </c>
      <c r="AL22" s="168">
        <v>0</v>
      </c>
      <c r="AM22" s="168">
        <v>0</v>
      </c>
      <c r="AN22" s="168">
        <v>0</v>
      </c>
      <c r="AO22" s="168">
        <v>0</v>
      </c>
      <c r="AP22" s="168">
        <v>0</v>
      </c>
      <c r="AQ22" s="168">
        <v>365</v>
      </c>
      <c r="AR22" s="168">
        <v>250</v>
      </c>
      <c r="AS22" s="168">
        <v>296</v>
      </c>
      <c r="AT22" s="168">
        <v>283</v>
      </c>
      <c r="AU22" s="168">
        <v>187</v>
      </c>
      <c r="AV22" s="169">
        <f>IFERROR(SUM(I22:AU22)/SUM(I23:AU23),0)</f>
        <v>1</v>
      </c>
    </row>
    <row r="23" spans="1:60" s="3" customFormat="1" ht="50.1" customHeight="1" thickTop="1" thickBot="1" x14ac:dyDescent="0.3">
      <c r="A23" s="161"/>
      <c r="B23" s="162"/>
      <c r="C23" s="163"/>
      <c r="D23" s="164"/>
      <c r="E23" s="163"/>
      <c r="F23" s="165"/>
      <c r="G23" s="166"/>
      <c r="H23" s="167" t="str">
        <f>'[3]PANEL DE CONTROL DISTRITAL'!H22</f>
        <v>Credenciales totales en SIIRFE disponibles para entrega</v>
      </c>
      <c r="I23" s="170">
        <v>0</v>
      </c>
      <c r="J23" s="170">
        <v>0</v>
      </c>
      <c r="K23" s="170">
        <v>0</v>
      </c>
      <c r="L23" s="170">
        <v>0</v>
      </c>
      <c r="M23" s="170">
        <v>0</v>
      </c>
      <c r="N23" s="170">
        <v>0</v>
      </c>
      <c r="O23" s="170">
        <v>0</v>
      </c>
      <c r="P23" s="170">
        <v>0</v>
      </c>
      <c r="Q23" s="170">
        <v>0</v>
      </c>
      <c r="R23" s="170">
        <v>0</v>
      </c>
      <c r="S23" s="170">
        <v>0</v>
      </c>
      <c r="T23" s="170">
        <v>0</v>
      </c>
      <c r="U23" s="170">
        <v>0</v>
      </c>
      <c r="V23" s="170">
        <v>0</v>
      </c>
      <c r="W23" s="170">
        <v>0</v>
      </c>
      <c r="X23" s="170">
        <v>0</v>
      </c>
      <c r="Y23" s="170">
        <v>0</v>
      </c>
      <c r="Z23" s="170">
        <v>0</v>
      </c>
      <c r="AA23" s="170">
        <v>0</v>
      </c>
      <c r="AB23" s="170">
        <v>0</v>
      </c>
      <c r="AC23" s="170">
        <v>0</v>
      </c>
      <c r="AD23" s="170">
        <v>0</v>
      </c>
      <c r="AE23" s="170">
        <v>0</v>
      </c>
      <c r="AF23" s="170">
        <v>0</v>
      </c>
      <c r="AG23" s="170">
        <v>0</v>
      </c>
      <c r="AH23" s="170">
        <v>0</v>
      </c>
      <c r="AI23" s="170">
        <v>0</v>
      </c>
      <c r="AJ23" s="170">
        <v>0</v>
      </c>
      <c r="AK23" s="170">
        <v>0</v>
      </c>
      <c r="AL23" s="170">
        <v>0</v>
      </c>
      <c r="AM23" s="170">
        <v>0</v>
      </c>
      <c r="AN23" s="170">
        <v>0</v>
      </c>
      <c r="AO23" s="170">
        <v>0</v>
      </c>
      <c r="AP23" s="170">
        <v>0</v>
      </c>
      <c r="AQ23" s="170">
        <v>365</v>
      </c>
      <c r="AR23" s="170">
        <v>250</v>
      </c>
      <c r="AS23" s="170">
        <v>296</v>
      </c>
      <c r="AT23" s="170">
        <v>283</v>
      </c>
      <c r="AU23" s="170">
        <v>187</v>
      </c>
      <c r="AV23" s="169"/>
    </row>
    <row r="24" spans="1:60" s="4" customFormat="1" ht="15" thickTop="1" thickBot="1" x14ac:dyDescent="0.3">
      <c r="A24" s="161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</row>
    <row r="25" spans="1:60" ht="50.1" customHeight="1" thickTop="1" thickBot="1" x14ac:dyDescent="0.3">
      <c r="A25" s="161">
        <f>'[3]PANEL DE CONTROL DISTRITAL'!A24</f>
        <v>6</v>
      </c>
      <c r="B25" s="162" t="str">
        <f>'[3]PANEL DE CONTROL DISTRITAL'!B24</f>
        <v>ENTREGA</v>
      </c>
      <c r="C25" s="163" t="str">
        <f>'[3]PANEL DE CONTROL DISTRITAL'!C24</f>
        <v>Operador de Equipo Tecnológico</v>
      </c>
      <c r="D25" s="164" t="str">
        <f>'[3]PANEL DE CONTROL DISTRITAL'!D24</f>
        <v xml:space="preserve">Efectividad de entrega de CPV en MAC = </v>
      </c>
      <c r="E25" s="163" t="str">
        <f>'[3]PANEL DE CONTROL DISTRITAL'!E24</f>
        <v>(Total de credenciales entregadas / Total de credenciales solicitadas) x 100</v>
      </c>
      <c r="F25" s="165" t="str">
        <f>'[3]PANEL DE CONTROL DISTRITAL'!F24</f>
        <v>Semanal (remesa)</v>
      </c>
      <c r="G25" s="166">
        <f>'[3]PANEL DE CONTROL DISTRITAL'!G24</f>
        <v>0.9</v>
      </c>
      <c r="H25" s="167" t="str">
        <f>'[3]PANEL DE CONTROL DISTRITAL'!H24</f>
        <v xml:space="preserve">Total de credenciales entregadas </v>
      </c>
      <c r="I25" s="168">
        <v>0</v>
      </c>
      <c r="J25" s="168">
        <v>0</v>
      </c>
      <c r="K25" s="168">
        <v>0</v>
      </c>
      <c r="L25" s="168">
        <v>0</v>
      </c>
      <c r="M25" s="168">
        <v>0</v>
      </c>
      <c r="N25" s="168">
        <v>0</v>
      </c>
      <c r="O25" s="168">
        <v>0</v>
      </c>
      <c r="P25" s="168">
        <v>0</v>
      </c>
      <c r="Q25" s="168">
        <v>0</v>
      </c>
      <c r="R25" s="168">
        <v>0</v>
      </c>
      <c r="S25" s="168">
        <v>0</v>
      </c>
      <c r="T25" s="168">
        <v>0</v>
      </c>
      <c r="U25" s="168">
        <v>0</v>
      </c>
      <c r="V25" s="168">
        <v>0</v>
      </c>
      <c r="W25" s="168">
        <v>0</v>
      </c>
      <c r="X25" s="168">
        <v>0</v>
      </c>
      <c r="Y25" s="168">
        <v>0</v>
      </c>
      <c r="Z25" s="168">
        <v>0</v>
      </c>
      <c r="AA25" s="168">
        <v>0</v>
      </c>
      <c r="AB25" s="168">
        <v>0</v>
      </c>
      <c r="AC25" s="168">
        <v>0</v>
      </c>
      <c r="AD25" s="168">
        <v>0</v>
      </c>
      <c r="AE25" s="168">
        <v>0</v>
      </c>
      <c r="AF25" s="168">
        <v>0</v>
      </c>
      <c r="AG25" s="168">
        <v>0</v>
      </c>
      <c r="AH25" s="168">
        <v>0</v>
      </c>
      <c r="AI25" s="168">
        <v>0</v>
      </c>
      <c r="AJ25" s="168">
        <v>0</v>
      </c>
      <c r="AK25" s="168">
        <v>0</v>
      </c>
      <c r="AL25" s="168">
        <v>0</v>
      </c>
      <c r="AM25" s="168">
        <v>0</v>
      </c>
      <c r="AN25" s="168">
        <v>0</v>
      </c>
      <c r="AO25" s="168">
        <v>0</v>
      </c>
      <c r="AP25" s="168">
        <v>0</v>
      </c>
      <c r="AQ25" s="168">
        <v>89</v>
      </c>
      <c r="AR25" s="168">
        <v>115</v>
      </c>
      <c r="AS25" s="168">
        <v>109</v>
      </c>
      <c r="AT25" s="168">
        <v>129</v>
      </c>
      <c r="AU25" s="168">
        <v>94</v>
      </c>
      <c r="AV25" s="169">
        <f>IFERROR(SUM(I25:AU25)/SUM(I26:AU26),0)</f>
        <v>1</v>
      </c>
    </row>
    <row r="26" spans="1:60" ht="50.1" customHeight="1" thickTop="1" thickBot="1" x14ac:dyDescent="0.3">
      <c r="A26" s="161"/>
      <c r="B26" s="162"/>
      <c r="C26" s="163"/>
      <c r="D26" s="164"/>
      <c r="E26" s="163"/>
      <c r="F26" s="165"/>
      <c r="G26" s="166"/>
      <c r="H26" s="167" t="str">
        <f>'[3]PANEL DE CONTROL DISTRITAL'!H25</f>
        <v xml:space="preserve"> Total de credenciales solicitadas</v>
      </c>
      <c r="I26" s="170">
        <v>0</v>
      </c>
      <c r="J26" s="170">
        <v>0</v>
      </c>
      <c r="K26" s="170">
        <v>0</v>
      </c>
      <c r="L26" s="170">
        <v>0</v>
      </c>
      <c r="M26" s="170">
        <v>0</v>
      </c>
      <c r="N26" s="170">
        <v>0</v>
      </c>
      <c r="O26" s="170">
        <v>0</v>
      </c>
      <c r="P26" s="170">
        <v>0</v>
      </c>
      <c r="Q26" s="170">
        <v>0</v>
      </c>
      <c r="R26" s="170">
        <v>0</v>
      </c>
      <c r="S26" s="170">
        <v>0</v>
      </c>
      <c r="T26" s="170">
        <v>0</v>
      </c>
      <c r="U26" s="170">
        <v>0</v>
      </c>
      <c r="V26" s="170">
        <v>0</v>
      </c>
      <c r="W26" s="170">
        <v>0</v>
      </c>
      <c r="X26" s="170">
        <v>0</v>
      </c>
      <c r="Y26" s="170">
        <v>0</v>
      </c>
      <c r="Z26" s="170">
        <v>0</v>
      </c>
      <c r="AA26" s="170">
        <v>0</v>
      </c>
      <c r="AB26" s="170">
        <v>0</v>
      </c>
      <c r="AC26" s="170">
        <v>0</v>
      </c>
      <c r="AD26" s="170">
        <v>0</v>
      </c>
      <c r="AE26" s="170">
        <v>0</v>
      </c>
      <c r="AF26" s="170">
        <v>0</v>
      </c>
      <c r="AG26" s="170">
        <v>0</v>
      </c>
      <c r="AH26" s="170">
        <v>0</v>
      </c>
      <c r="AI26" s="170">
        <v>0</v>
      </c>
      <c r="AJ26" s="170">
        <v>0</v>
      </c>
      <c r="AK26" s="170">
        <v>0</v>
      </c>
      <c r="AL26" s="170">
        <v>0</v>
      </c>
      <c r="AM26" s="170">
        <v>0</v>
      </c>
      <c r="AN26" s="170">
        <v>0</v>
      </c>
      <c r="AO26" s="170">
        <v>0</v>
      </c>
      <c r="AP26" s="170">
        <v>0</v>
      </c>
      <c r="AQ26" s="170">
        <v>89</v>
      </c>
      <c r="AR26" s="170">
        <v>115</v>
      </c>
      <c r="AS26" s="170">
        <v>109</v>
      </c>
      <c r="AT26" s="170">
        <v>129</v>
      </c>
      <c r="AU26" s="170">
        <v>94</v>
      </c>
      <c r="AV26" s="16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10:A11"/>
    <mergeCell ref="B10:B11"/>
    <mergeCell ref="C10:C11"/>
    <mergeCell ref="D10:D11"/>
    <mergeCell ref="E10:E11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AV25:AV26"/>
    <mergeCell ref="I29:L29"/>
    <mergeCell ref="B34:M34"/>
    <mergeCell ref="B35:G35"/>
    <mergeCell ref="H35:M35"/>
  </mergeCells>
  <conditionalFormatting sqref="I21:AP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237" priority="2" operator="greaterThan">
      <formula>95%</formula>
    </cfRule>
    <cfRule type="cellIs" dxfId="236" priority="3" operator="greaterThanOrEqual">
      <formula>90%</formula>
    </cfRule>
    <cfRule type="cellIs" dxfId="235" priority="4" operator="lessThan">
      <formula>89.99%</formula>
    </cfRule>
  </conditionalFormatting>
  <conditionalFormatting sqref="AV13">
    <cfRule type="cellIs" dxfId="234" priority="5" operator="greaterThan">
      <formula>95%</formula>
    </cfRule>
    <cfRule type="cellIs" dxfId="233" priority="6" operator="greaterThanOrEqual">
      <formula>90%</formula>
    </cfRule>
    <cfRule type="cellIs" dxfId="232" priority="7" operator="lessThan">
      <formula>89.99%</formula>
    </cfRule>
  </conditionalFormatting>
  <conditionalFormatting sqref="AV16">
    <cfRule type="cellIs" dxfId="231" priority="8" operator="greaterThan">
      <formula>95%</formula>
    </cfRule>
    <cfRule type="cellIs" dxfId="230" priority="9" operator="greaterThanOrEqual">
      <formula>90%</formula>
    </cfRule>
    <cfRule type="cellIs" dxfId="229" priority="10" operator="lessThan">
      <formula>89.99%</formula>
    </cfRule>
  </conditionalFormatting>
  <conditionalFormatting sqref="AV19">
    <cfRule type="cellIs" dxfId="228" priority="11" operator="greaterThan">
      <formula>95%</formula>
    </cfRule>
    <cfRule type="cellIs" dxfId="227" priority="12" operator="greaterThanOrEqual">
      <formula>90%</formula>
    </cfRule>
    <cfRule type="cellIs" dxfId="226" priority="13" operator="lessThan">
      <formula>89.99%</formula>
    </cfRule>
  </conditionalFormatting>
  <conditionalFormatting sqref="AV25">
    <cfRule type="cellIs" dxfId="225" priority="14" operator="greaterThan">
      <formula>95%</formula>
    </cfRule>
    <cfRule type="cellIs" dxfId="224" priority="15" operator="greaterThanOrEqual">
      <formula>90%</formula>
    </cfRule>
    <cfRule type="cellIs" dxfId="223" priority="16" operator="lessThan">
      <formula>89.99%</formula>
    </cfRule>
  </conditionalFormatting>
  <conditionalFormatting sqref="AV22">
    <cfRule type="cellIs" dxfId="222" priority="17" operator="greaterThanOrEqual">
      <formula>100%</formula>
    </cfRule>
    <cfRule type="cellIs" dxfId="221" priority="18" operator="lessThan">
      <formula>99.99%</formula>
    </cfRule>
  </conditionalFormatting>
  <conditionalFormatting sqref="AQ21:AU21">
    <cfRule type="colorScale" priority="19">
      <colorScale>
        <cfvo type="min"/>
        <cfvo type="percentile" val="50"/>
        <cfvo type="max"/>
        <color rgb="FFE98BD7"/>
        <color rgb="FFD5007F"/>
        <color rgb="FF950054"/>
      </colorScale>
    </cfRule>
  </conditionalFormatting>
  <dataValidations count="1">
    <dataValidation showDropDown="1" showInputMessage="1" showErrorMessage="1" sqref="G10:G11 G13:G14 G16:G17 G19:G23 C21 G25:G26" xr:uid="{11EB9D3E-331C-4366-A88F-091C3751CEFB}">
      <formula1>0</formula1>
      <formula2>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04A43-B792-4B12-8D00-234E1F8C56D5}">
  <sheetPr>
    <tabColor rgb="FF7030A0"/>
  </sheetPr>
  <dimension ref="A1:BH48"/>
  <sheetViews>
    <sheetView showGridLines="0" zoomScale="85" zoomScaleNormal="85" workbookViewId="0">
      <selection activeCell="A10" sqref="A10:A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8</v>
      </c>
      <c r="F2" s="122" t="s">
        <v>70</v>
      </c>
      <c r="G2" s="122"/>
      <c r="H2" s="22">
        <v>300854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61">
        <f>'[3]PANEL DE CONTROL DISTRITAL'!A9</f>
        <v>1</v>
      </c>
      <c r="B10" s="162" t="str">
        <f>'[3]PANEL DE CONTROL DISTRITAL'!B9</f>
        <v>ENTREVISTA</v>
      </c>
      <c r="C10" s="163" t="str">
        <f>'[3]PANEL DE CONTROL DISTRITAL'!C9</f>
        <v xml:space="preserve"> Auxiliar de Atención Ciudadana</v>
      </c>
      <c r="D10" s="164" t="str">
        <f>'[3]PANEL DE CONTROL DISTRITAL'!D9</f>
        <v>Efectividad de la entrevista =</v>
      </c>
      <c r="E10" s="163" t="str">
        <f>'[3]PANEL DE CONTROL DISTRITAL'!E9</f>
        <v>(Número de trámites aplicados / (Número de fichas requisitadas - Notificaciones de improcedencia de trámite)) x 100</v>
      </c>
      <c r="F10" s="165" t="str">
        <f>'[3]PANEL DE CONTROL DISTRITAL'!F9</f>
        <v>Semanal (remesa)</v>
      </c>
      <c r="G10" s="166">
        <f>'[3]PANEL DE CONTROL DISTRITAL'!G9</f>
        <v>0.9</v>
      </c>
      <c r="H10" s="167" t="str">
        <f>'[3]PANEL DE CONTROL DISTRITAL'!H9</f>
        <v>Número de trámites aplicados</v>
      </c>
      <c r="I10" s="168">
        <v>0</v>
      </c>
      <c r="J10" s="168">
        <v>0</v>
      </c>
      <c r="K10" s="168">
        <v>0</v>
      </c>
      <c r="L10" s="168">
        <v>0</v>
      </c>
      <c r="M10" s="168">
        <v>0</v>
      </c>
      <c r="N10" s="168">
        <v>0</v>
      </c>
      <c r="O10" s="168">
        <v>0</v>
      </c>
      <c r="P10" s="168">
        <v>0</v>
      </c>
      <c r="Q10" s="168">
        <v>0</v>
      </c>
      <c r="R10" s="168">
        <v>0</v>
      </c>
      <c r="S10" s="168">
        <v>0</v>
      </c>
      <c r="T10" s="168">
        <v>0</v>
      </c>
      <c r="U10" s="168">
        <v>0</v>
      </c>
      <c r="V10" s="168">
        <v>0</v>
      </c>
      <c r="W10" s="168">
        <v>0</v>
      </c>
      <c r="X10" s="168">
        <v>0</v>
      </c>
      <c r="Y10" s="168">
        <v>0</v>
      </c>
      <c r="Z10" s="168">
        <v>0</v>
      </c>
      <c r="AA10" s="168">
        <v>0</v>
      </c>
      <c r="AB10" s="168">
        <v>0</v>
      </c>
      <c r="AC10" s="168">
        <v>0</v>
      </c>
      <c r="AD10" s="168">
        <v>0</v>
      </c>
      <c r="AE10" s="168">
        <v>0</v>
      </c>
      <c r="AF10" s="168">
        <v>0</v>
      </c>
      <c r="AG10" s="168">
        <v>0</v>
      </c>
      <c r="AH10" s="168">
        <v>0</v>
      </c>
      <c r="AI10" s="168">
        <v>0</v>
      </c>
      <c r="AJ10" s="168">
        <v>0</v>
      </c>
      <c r="AK10" s="168">
        <v>0</v>
      </c>
      <c r="AL10" s="168">
        <v>0</v>
      </c>
      <c r="AM10" s="168">
        <v>0</v>
      </c>
      <c r="AN10" s="168">
        <v>0</v>
      </c>
      <c r="AO10" s="168">
        <v>0</v>
      </c>
      <c r="AP10" s="168">
        <v>0</v>
      </c>
      <c r="AQ10" s="168">
        <v>184</v>
      </c>
      <c r="AR10" s="168">
        <v>211</v>
      </c>
      <c r="AS10" s="168">
        <v>136</v>
      </c>
      <c r="AT10" s="168">
        <v>128</v>
      </c>
      <c r="AU10" s="168">
        <v>82</v>
      </c>
      <c r="AV10" s="169">
        <f>IFERROR(SUM(I10:AU10)/SUM(I11:AU11),0)</f>
        <v>0.99596774193548387</v>
      </c>
    </row>
    <row r="11" spans="1:60" s="2" customFormat="1" ht="50.1" customHeight="1" thickTop="1" thickBot="1" x14ac:dyDescent="0.3">
      <c r="A11" s="161"/>
      <c r="B11" s="162"/>
      <c r="C11" s="163"/>
      <c r="D11" s="164"/>
      <c r="E11" s="163"/>
      <c r="F11" s="165"/>
      <c r="G11" s="166"/>
      <c r="H11" s="167" t="str">
        <f>'[3]PANEL DE CONTROL DISTRITAL'!H10</f>
        <v>Número de fichas requisitadas - Notificaciones de improcedencia de trámite</v>
      </c>
      <c r="I11" s="170">
        <v>0</v>
      </c>
      <c r="J11" s="170">
        <v>0</v>
      </c>
      <c r="K11" s="170">
        <v>0</v>
      </c>
      <c r="L11" s="170">
        <v>0</v>
      </c>
      <c r="M11" s="170">
        <v>0</v>
      </c>
      <c r="N11" s="170">
        <v>0</v>
      </c>
      <c r="O11" s="170">
        <v>0</v>
      </c>
      <c r="P11" s="170">
        <v>0</v>
      </c>
      <c r="Q11" s="170">
        <v>0</v>
      </c>
      <c r="R11" s="170">
        <v>0</v>
      </c>
      <c r="S11" s="170">
        <v>0</v>
      </c>
      <c r="T11" s="170">
        <v>0</v>
      </c>
      <c r="U11" s="170">
        <v>0</v>
      </c>
      <c r="V11" s="170">
        <v>0</v>
      </c>
      <c r="W11" s="170">
        <v>0</v>
      </c>
      <c r="X11" s="170">
        <v>0</v>
      </c>
      <c r="Y11" s="170">
        <v>0</v>
      </c>
      <c r="Z11" s="170">
        <v>0</v>
      </c>
      <c r="AA11" s="170">
        <v>0</v>
      </c>
      <c r="AB11" s="170">
        <v>0</v>
      </c>
      <c r="AC11" s="170">
        <v>0</v>
      </c>
      <c r="AD11" s="170">
        <v>0</v>
      </c>
      <c r="AE11" s="170">
        <v>0</v>
      </c>
      <c r="AF11" s="170">
        <v>0</v>
      </c>
      <c r="AG11" s="170">
        <v>0</v>
      </c>
      <c r="AH11" s="170">
        <v>0</v>
      </c>
      <c r="AI11" s="170">
        <v>0</v>
      </c>
      <c r="AJ11" s="170">
        <v>0</v>
      </c>
      <c r="AK11" s="170">
        <v>0</v>
      </c>
      <c r="AL11" s="170">
        <v>0</v>
      </c>
      <c r="AM11" s="170">
        <v>0</v>
      </c>
      <c r="AN11" s="170">
        <v>0</v>
      </c>
      <c r="AO11" s="170">
        <v>0</v>
      </c>
      <c r="AP11" s="170">
        <v>0</v>
      </c>
      <c r="AQ11" s="170">
        <v>184</v>
      </c>
      <c r="AR11" s="170">
        <v>211</v>
      </c>
      <c r="AS11" s="170">
        <v>136</v>
      </c>
      <c r="AT11" s="170">
        <v>131</v>
      </c>
      <c r="AU11" s="170">
        <v>82</v>
      </c>
      <c r="AV11" s="169"/>
    </row>
    <row r="12" spans="1:60" s="47" customFormat="1" ht="8.1" customHeight="1" thickTop="1" thickBot="1" x14ac:dyDescent="0.3">
      <c r="A12" s="161"/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61">
        <f>'[3]PANEL DE CONTROL DISTRITAL'!A12</f>
        <v>2</v>
      </c>
      <c r="B13" s="162" t="str">
        <f>'[3]PANEL DE CONTROL DISTRITAL'!B12</f>
        <v>TRÁMITE</v>
      </c>
      <c r="C13" s="163" t="str">
        <f>'[3]PANEL DE CONTROL DISTRITAL'!C12</f>
        <v>Operador de Equipo Tecnológico</v>
      </c>
      <c r="D13" s="164" t="str">
        <f>'[3]PANEL DE CONTROL DISTRITAL'!D12</f>
        <v>Trámites exitosos efectivos=</v>
      </c>
      <c r="E13" s="163" t="str">
        <f>'[3]PANEL DE CONTROL DISTRITAL'!E12</f>
        <v>(Número de trámites exitosos / Número de trámites aplicados) x 100</v>
      </c>
      <c r="F13" s="165" t="str">
        <f>'[3]PANEL DE CONTROL DISTRITAL'!F12</f>
        <v>Semanal (remesa)</v>
      </c>
      <c r="G13" s="166">
        <f>'[3]PANEL DE CONTROL DISTRITAL'!G12</f>
        <v>0.9</v>
      </c>
      <c r="H13" s="167" t="str">
        <f>'[3]PANEL DE CONTROL DISTRITAL'!H12</f>
        <v>Número de trámites exitosos</v>
      </c>
      <c r="I13" s="168">
        <v>0</v>
      </c>
      <c r="J13" s="168">
        <v>0</v>
      </c>
      <c r="K13" s="168">
        <v>0</v>
      </c>
      <c r="L13" s="168">
        <v>0</v>
      </c>
      <c r="M13" s="168">
        <v>0</v>
      </c>
      <c r="N13" s="168">
        <v>0</v>
      </c>
      <c r="O13" s="168">
        <v>0</v>
      </c>
      <c r="P13" s="168">
        <v>0</v>
      </c>
      <c r="Q13" s="168">
        <v>0</v>
      </c>
      <c r="R13" s="168">
        <v>0</v>
      </c>
      <c r="S13" s="168">
        <v>0</v>
      </c>
      <c r="T13" s="168">
        <v>0</v>
      </c>
      <c r="U13" s="168">
        <v>0</v>
      </c>
      <c r="V13" s="168">
        <v>0</v>
      </c>
      <c r="W13" s="168">
        <v>0</v>
      </c>
      <c r="X13" s="168">
        <v>0</v>
      </c>
      <c r="Y13" s="168">
        <v>0</v>
      </c>
      <c r="Z13" s="168">
        <v>0</v>
      </c>
      <c r="AA13" s="168">
        <v>0</v>
      </c>
      <c r="AB13" s="168">
        <v>0</v>
      </c>
      <c r="AC13" s="168">
        <v>0</v>
      </c>
      <c r="AD13" s="168">
        <v>0</v>
      </c>
      <c r="AE13" s="168">
        <v>0</v>
      </c>
      <c r="AF13" s="168">
        <v>0</v>
      </c>
      <c r="AG13" s="168">
        <v>0</v>
      </c>
      <c r="AH13" s="168">
        <v>0</v>
      </c>
      <c r="AI13" s="168">
        <v>0</v>
      </c>
      <c r="AJ13" s="168">
        <v>0</v>
      </c>
      <c r="AK13" s="168">
        <v>0</v>
      </c>
      <c r="AL13" s="168">
        <v>0</v>
      </c>
      <c r="AM13" s="168">
        <v>0</v>
      </c>
      <c r="AN13" s="168">
        <v>0</v>
      </c>
      <c r="AO13" s="168">
        <v>0</v>
      </c>
      <c r="AP13" s="168">
        <v>0</v>
      </c>
      <c r="AQ13" s="168">
        <v>183</v>
      </c>
      <c r="AR13" s="168">
        <v>211</v>
      </c>
      <c r="AS13" s="168">
        <v>135</v>
      </c>
      <c r="AT13" s="168">
        <v>128</v>
      </c>
      <c r="AU13" s="168">
        <v>82</v>
      </c>
      <c r="AV13" s="169">
        <f>IFERROR(SUM(I13:AU13)/SUM(I14:AU14),0)</f>
        <v>0.9973009446693657</v>
      </c>
    </row>
    <row r="14" spans="1:60" s="3" customFormat="1" ht="50.1" customHeight="1" thickTop="1" thickBot="1" x14ac:dyDescent="0.3">
      <c r="A14" s="161"/>
      <c r="B14" s="162"/>
      <c r="C14" s="163"/>
      <c r="D14" s="164"/>
      <c r="E14" s="163"/>
      <c r="F14" s="165"/>
      <c r="G14" s="166"/>
      <c r="H14" s="167" t="str">
        <f>'[3]PANEL DE CONTROL DISTRITAL'!H13</f>
        <v>Número de trámites aplicados</v>
      </c>
      <c r="I14" s="170">
        <v>0</v>
      </c>
      <c r="J14" s="170">
        <v>0</v>
      </c>
      <c r="K14" s="170">
        <v>0</v>
      </c>
      <c r="L14" s="170">
        <v>0</v>
      </c>
      <c r="M14" s="170">
        <v>0</v>
      </c>
      <c r="N14" s="170">
        <v>0</v>
      </c>
      <c r="O14" s="170">
        <v>0</v>
      </c>
      <c r="P14" s="170">
        <v>0</v>
      </c>
      <c r="Q14" s="170">
        <v>0</v>
      </c>
      <c r="R14" s="170">
        <v>0</v>
      </c>
      <c r="S14" s="170">
        <v>0</v>
      </c>
      <c r="T14" s="170">
        <v>0</v>
      </c>
      <c r="U14" s="170">
        <v>0</v>
      </c>
      <c r="V14" s="170">
        <v>0</v>
      </c>
      <c r="W14" s="170">
        <v>0</v>
      </c>
      <c r="X14" s="170">
        <v>0</v>
      </c>
      <c r="Y14" s="170">
        <v>0</v>
      </c>
      <c r="Z14" s="170">
        <v>0</v>
      </c>
      <c r="AA14" s="170">
        <v>0</v>
      </c>
      <c r="AB14" s="170">
        <v>0</v>
      </c>
      <c r="AC14" s="170">
        <v>0</v>
      </c>
      <c r="AD14" s="170">
        <v>0</v>
      </c>
      <c r="AE14" s="170">
        <v>0</v>
      </c>
      <c r="AF14" s="170">
        <v>0</v>
      </c>
      <c r="AG14" s="170">
        <v>0</v>
      </c>
      <c r="AH14" s="170">
        <v>0</v>
      </c>
      <c r="AI14" s="170">
        <v>0</v>
      </c>
      <c r="AJ14" s="170">
        <v>0</v>
      </c>
      <c r="AK14" s="170">
        <v>0</v>
      </c>
      <c r="AL14" s="170">
        <v>0</v>
      </c>
      <c r="AM14" s="170">
        <v>0</v>
      </c>
      <c r="AN14" s="170">
        <v>0</v>
      </c>
      <c r="AO14" s="170">
        <v>0</v>
      </c>
      <c r="AP14" s="170">
        <v>0</v>
      </c>
      <c r="AQ14" s="170">
        <v>184</v>
      </c>
      <c r="AR14" s="170">
        <v>211</v>
      </c>
      <c r="AS14" s="170">
        <v>136</v>
      </c>
      <c r="AT14" s="170">
        <v>128</v>
      </c>
      <c r="AU14" s="170">
        <v>82</v>
      </c>
      <c r="AV14" s="169"/>
    </row>
    <row r="15" spans="1:60" s="47" customFormat="1" ht="8.1" customHeight="1" thickTop="1" thickBot="1" x14ac:dyDescent="0.3">
      <c r="A15" s="161"/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61">
        <f>'[3]PANEL DE CONTROL DISTRITAL'!A15</f>
        <v>3</v>
      </c>
      <c r="B16" s="162" t="str">
        <f>'[3]PANEL DE CONTROL DISTRITAL'!B15</f>
        <v>TRANSFERENCIA</v>
      </c>
      <c r="C16" s="163" t="str">
        <f>'[3]PANEL DE CONTROL DISTRITAL'!C15</f>
        <v>Responsable de Módulo</v>
      </c>
      <c r="D16" s="164" t="str">
        <f>'[3]PANEL DE CONTROL DISTRITAL'!D15</f>
        <v xml:space="preserve">Transacciones exitosas = </v>
      </c>
      <c r="E16" s="163" t="str">
        <f>'[3]PANEL DE CONTROL DISTRITAL'!E15</f>
        <v>(Número de Archivos de Transacción aceptados /Total de Archivos de Transacción procesados) x100</v>
      </c>
      <c r="F16" s="165" t="str">
        <f>'[3]PANEL DE CONTROL DISTRITAL'!F15</f>
        <v>Semanal (remesa)</v>
      </c>
      <c r="G16" s="166">
        <f>'[3]PANEL DE CONTROL DISTRITAL'!G15</f>
        <v>0.9</v>
      </c>
      <c r="H16" s="167" t="str">
        <f>'[3]PANEL DE CONTROL DISTRITAL'!H15</f>
        <v>Número de Archivos de Transacción aceptados</v>
      </c>
      <c r="I16" s="168">
        <v>0</v>
      </c>
      <c r="J16" s="168">
        <v>0</v>
      </c>
      <c r="K16" s="168">
        <v>0</v>
      </c>
      <c r="L16" s="168">
        <v>0</v>
      </c>
      <c r="M16" s="168">
        <v>0</v>
      </c>
      <c r="N16" s="168">
        <v>0</v>
      </c>
      <c r="O16" s="168">
        <v>0</v>
      </c>
      <c r="P16" s="168">
        <v>0</v>
      </c>
      <c r="Q16" s="168">
        <v>0</v>
      </c>
      <c r="R16" s="168">
        <v>0</v>
      </c>
      <c r="S16" s="168">
        <v>0</v>
      </c>
      <c r="T16" s="168">
        <v>0</v>
      </c>
      <c r="U16" s="168">
        <v>0</v>
      </c>
      <c r="V16" s="168">
        <v>0</v>
      </c>
      <c r="W16" s="168">
        <v>0</v>
      </c>
      <c r="X16" s="168">
        <v>0</v>
      </c>
      <c r="Y16" s="168">
        <v>0</v>
      </c>
      <c r="Z16" s="168">
        <v>0</v>
      </c>
      <c r="AA16" s="168">
        <v>0</v>
      </c>
      <c r="AB16" s="168">
        <v>0</v>
      </c>
      <c r="AC16" s="168">
        <v>0</v>
      </c>
      <c r="AD16" s="168">
        <v>0</v>
      </c>
      <c r="AE16" s="168">
        <v>0</v>
      </c>
      <c r="AF16" s="168">
        <v>0</v>
      </c>
      <c r="AG16" s="168">
        <v>0</v>
      </c>
      <c r="AH16" s="168">
        <v>0</v>
      </c>
      <c r="AI16" s="168">
        <v>0</v>
      </c>
      <c r="AJ16" s="168">
        <v>0</v>
      </c>
      <c r="AK16" s="168">
        <v>0</v>
      </c>
      <c r="AL16" s="168">
        <v>0</v>
      </c>
      <c r="AM16" s="168">
        <v>0</v>
      </c>
      <c r="AN16" s="168">
        <v>0</v>
      </c>
      <c r="AO16" s="168">
        <v>0</v>
      </c>
      <c r="AP16" s="168">
        <v>0</v>
      </c>
      <c r="AQ16" s="168">
        <v>184</v>
      </c>
      <c r="AR16" s="168">
        <v>211</v>
      </c>
      <c r="AS16" s="168">
        <v>136</v>
      </c>
      <c r="AT16" s="168">
        <v>128</v>
      </c>
      <c r="AU16" s="168">
        <v>82</v>
      </c>
      <c r="AV16" s="169">
        <f>IFERROR(SUM(I16:AU16)/SUM(I17:AU17),0)</f>
        <v>1</v>
      </c>
    </row>
    <row r="17" spans="1:60" s="3" customFormat="1" ht="50.1" customHeight="1" thickTop="1" thickBot="1" x14ac:dyDescent="0.3">
      <c r="A17" s="161"/>
      <c r="B17" s="162"/>
      <c r="C17" s="163"/>
      <c r="D17" s="164"/>
      <c r="E17" s="163"/>
      <c r="F17" s="165"/>
      <c r="G17" s="166"/>
      <c r="H17" s="167" t="str">
        <f>'[3]PANEL DE CONTROL DISTRITAL'!H16</f>
        <v>Total de Archivos de Transacción procesados</v>
      </c>
      <c r="I17" s="170">
        <v>0</v>
      </c>
      <c r="J17" s="170">
        <v>0</v>
      </c>
      <c r="K17" s="170">
        <v>0</v>
      </c>
      <c r="L17" s="170">
        <v>0</v>
      </c>
      <c r="M17" s="170">
        <v>0</v>
      </c>
      <c r="N17" s="170">
        <v>0</v>
      </c>
      <c r="O17" s="170">
        <v>0</v>
      </c>
      <c r="P17" s="170">
        <v>0</v>
      </c>
      <c r="Q17" s="170">
        <v>0</v>
      </c>
      <c r="R17" s="170">
        <v>0</v>
      </c>
      <c r="S17" s="170">
        <v>0</v>
      </c>
      <c r="T17" s="170">
        <v>0</v>
      </c>
      <c r="U17" s="170">
        <v>0</v>
      </c>
      <c r="V17" s="170">
        <v>0</v>
      </c>
      <c r="W17" s="170">
        <v>0</v>
      </c>
      <c r="X17" s="170">
        <v>0</v>
      </c>
      <c r="Y17" s="170">
        <v>0</v>
      </c>
      <c r="Z17" s="170">
        <v>0</v>
      </c>
      <c r="AA17" s="170">
        <v>0</v>
      </c>
      <c r="AB17" s="170">
        <v>0</v>
      </c>
      <c r="AC17" s="170">
        <v>0</v>
      </c>
      <c r="AD17" s="170">
        <v>0</v>
      </c>
      <c r="AE17" s="170">
        <v>0</v>
      </c>
      <c r="AF17" s="170">
        <v>0</v>
      </c>
      <c r="AG17" s="170">
        <v>0</v>
      </c>
      <c r="AH17" s="170">
        <v>0</v>
      </c>
      <c r="AI17" s="170">
        <v>0</v>
      </c>
      <c r="AJ17" s="170">
        <v>0</v>
      </c>
      <c r="AK17" s="170">
        <v>0</v>
      </c>
      <c r="AL17" s="170">
        <v>0</v>
      </c>
      <c r="AM17" s="170">
        <v>0</v>
      </c>
      <c r="AN17" s="170">
        <v>0</v>
      </c>
      <c r="AO17" s="170">
        <v>0</v>
      </c>
      <c r="AP17" s="170">
        <v>0</v>
      </c>
      <c r="AQ17" s="170">
        <v>184</v>
      </c>
      <c r="AR17" s="170">
        <v>211</v>
      </c>
      <c r="AS17" s="170">
        <v>136</v>
      </c>
      <c r="AT17" s="170">
        <v>128</v>
      </c>
      <c r="AU17" s="170">
        <v>82</v>
      </c>
      <c r="AV17" s="169"/>
    </row>
    <row r="18" spans="1:60" s="47" customFormat="1" ht="8.1" customHeight="1" thickTop="1" thickBot="1" x14ac:dyDescent="0.3">
      <c r="A18" s="161"/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  <c r="AT18" s="161"/>
      <c r="AU18" s="161"/>
      <c r="AV18" s="161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61">
        <f>'[3]PANEL DE CONTROL DISTRITAL'!A18</f>
        <v>4</v>
      </c>
      <c r="B19" s="162" t="str">
        <f>'[3]PANEL DE CONTROL DISTRITAL'!B18</f>
        <v>CONCILIACIÓN</v>
      </c>
      <c r="C19" s="163" t="str">
        <f>'[3]PANEL DE CONTROL DISTRITAL'!C18</f>
        <v>Responsable de Módulo</v>
      </c>
      <c r="D19" s="164" t="str">
        <f>'[3]PANEL DE CONTROL DISTRITAL'!D18</f>
        <v xml:space="preserve">Credenciales disponibles para entrega = </v>
      </c>
      <c r="E19" s="163" t="str">
        <f>'[3]PANEL DE CONTROL DISTRITAL'!E18</f>
        <v>((Credenciales recibidas - credenciales inconsistentes) / Credenciales recibidas) x 100</v>
      </c>
      <c r="F19" s="165" t="str">
        <f>'[3]PANEL DE CONTROL DISTRITAL'!F18</f>
        <v>Semanal (remesa)</v>
      </c>
      <c r="G19" s="166">
        <f>'[3]PANEL DE CONTROL DISTRITAL'!G18</f>
        <v>0.9</v>
      </c>
      <c r="H19" s="167" t="str">
        <f>'[3]PANEL DE CONTROL DISTRITAL'!H18</f>
        <v xml:space="preserve">Credenciales Recibidas - Credenciales inconsistentes </v>
      </c>
      <c r="I19" s="168">
        <v>0</v>
      </c>
      <c r="J19" s="168">
        <v>0</v>
      </c>
      <c r="K19" s="168">
        <v>0</v>
      </c>
      <c r="L19" s="168">
        <v>0</v>
      </c>
      <c r="M19" s="168">
        <v>0</v>
      </c>
      <c r="N19" s="168">
        <v>0</v>
      </c>
      <c r="O19" s="168">
        <v>0</v>
      </c>
      <c r="P19" s="168">
        <v>0</v>
      </c>
      <c r="Q19" s="168">
        <v>0</v>
      </c>
      <c r="R19" s="168">
        <v>0</v>
      </c>
      <c r="S19" s="168">
        <v>0</v>
      </c>
      <c r="T19" s="168">
        <v>0</v>
      </c>
      <c r="U19" s="168">
        <v>0</v>
      </c>
      <c r="V19" s="168">
        <v>0</v>
      </c>
      <c r="W19" s="168">
        <v>0</v>
      </c>
      <c r="X19" s="168">
        <v>0</v>
      </c>
      <c r="Y19" s="168">
        <v>0</v>
      </c>
      <c r="Z19" s="168">
        <v>0</v>
      </c>
      <c r="AA19" s="168">
        <v>0</v>
      </c>
      <c r="AB19" s="168">
        <v>0</v>
      </c>
      <c r="AC19" s="168">
        <v>0</v>
      </c>
      <c r="AD19" s="168">
        <v>0</v>
      </c>
      <c r="AE19" s="168">
        <v>0</v>
      </c>
      <c r="AF19" s="168">
        <v>0</v>
      </c>
      <c r="AG19" s="168">
        <v>0</v>
      </c>
      <c r="AH19" s="168">
        <v>0</v>
      </c>
      <c r="AI19" s="168">
        <v>0</v>
      </c>
      <c r="AJ19" s="168">
        <v>0</v>
      </c>
      <c r="AK19" s="168">
        <v>0</v>
      </c>
      <c r="AL19" s="168">
        <v>0</v>
      </c>
      <c r="AM19" s="168">
        <v>0</v>
      </c>
      <c r="AN19" s="168">
        <v>0</v>
      </c>
      <c r="AO19" s="168">
        <v>0</v>
      </c>
      <c r="AP19" s="168">
        <v>0</v>
      </c>
      <c r="AQ19" s="168">
        <v>178</v>
      </c>
      <c r="AR19" s="168">
        <v>99</v>
      </c>
      <c r="AS19" s="168">
        <v>270</v>
      </c>
      <c r="AT19" s="168">
        <v>79</v>
      </c>
      <c r="AU19" s="168">
        <v>127</v>
      </c>
      <c r="AV19" s="169">
        <f>IFERROR(SUM(I19:AU19)/SUM(I20:AU20),0)</f>
        <v>1</v>
      </c>
    </row>
    <row r="20" spans="1:60" s="3" customFormat="1" ht="50.1" customHeight="1" thickTop="1" thickBot="1" x14ac:dyDescent="0.3">
      <c r="A20" s="161"/>
      <c r="B20" s="162"/>
      <c r="C20" s="163"/>
      <c r="D20" s="164"/>
      <c r="E20" s="163"/>
      <c r="F20" s="165"/>
      <c r="G20" s="166"/>
      <c r="H20" s="167" t="str">
        <f>'[3]PANEL DE CONTROL DISTRITAL'!H19</f>
        <v xml:space="preserve">Credenciales recibidas </v>
      </c>
      <c r="I20" s="170">
        <v>0</v>
      </c>
      <c r="J20" s="170">
        <v>0</v>
      </c>
      <c r="K20" s="170">
        <v>0</v>
      </c>
      <c r="L20" s="170">
        <v>0</v>
      </c>
      <c r="M20" s="170">
        <v>0</v>
      </c>
      <c r="N20" s="170">
        <v>0</v>
      </c>
      <c r="O20" s="170">
        <v>0</v>
      </c>
      <c r="P20" s="170">
        <v>0</v>
      </c>
      <c r="Q20" s="170">
        <v>0</v>
      </c>
      <c r="R20" s="170">
        <v>0</v>
      </c>
      <c r="S20" s="170">
        <v>0</v>
      </c>
      <c r="T20" s="170">
        <v>0</v>
      </c>
      <c r="U20" s="170">
        <v>0</v>
      </c>
      <c r="V20" s="170">
        <v>0</v>
      </c>
      <c r="W20" s="170">
        <v>0</v>
      </c>
      <c r="X20" s="170">
        <v>0</v>
      </c>
      <c r="Y20" s="170">
        <v>0</v>
      </c>
      <c r="Z20" s="170">
        <v>0</v>
      </c>
      <c r="AA20" s="170">
        <v>0</v>
      </c>
      <c r="AB20" s="170">
        <v>0</v>
      </c>
      <c r="AC20" s="170">
        <v>0</v>
      </c>
      <c r="AD20" s="170">
        <v>0</v>
      </c>
      <c r="AE20" s="170">
        <v>0</v>
      </c>
      <c r="AF20" s="170">
        <v>0</v>
      </c>
      <c r="AG20" s="170">
        <v>0</v>
      </c>
      <c r="AH20" s="170">
        <v>0</v>
      </c>
      <c r="AI20" s="170">
        <v>0</v>
      </c>
      <c r="AJ20" s="170">
        <v>0</v>
      </c>
      <c r="AK20" s="170">
        <v>0</v>
      </c>
      <c r="AL20" s="170">
        <v>0</v>
      </c>
      <c r="AM20" s="170">
        <v>0</v>
      </c>
      <c r="AN20" s="170">
        <v>0</v>
      </c>
      <c r="AO20" s="170">
        <v>0</v>
      </c>
      <c r="AP20" s="170">
        <v>0</v>
      </c>
      <c r="AQ20" s="170">
        <v>178</v>
      </c>
      <c r="AR20" s="170">
        <v>99</v>
      </c>
      <c r="AS20" s="170">
        <v>270</v>
      </c>
      <c r="AT20" s="170">
        <v>79</v>
      </c>
      <c r="AU20" s="170">
        <v>127</v>
      </c>
      <c r="AV20" s="169"/>
    </row>
    <row r="21" spans="1:60" s="47" customFormat="1" ht="8.1" customHeight="1" thickTop="1" thickBot="1" x14ac:dyDescent="0.3">
      <c r="A21" s="171"/>
      <c r="B21" s="172"/>
      <c r="C21" s="173"/>
      <c r="D21" s="174"/>
      <c r="E21" s="173"/>
      <c r="F21" s="175"/>
      <c r="G21" s="176"/>
      <c r="H21" s="177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9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61">
        <f>'[3]PANEL DE CONTROL DISTRITAL'!A21</f>
        <v>5</v>
      </c>
      <c r="B22" s="162" t="str">
        <f>'[3]PANEL DE CONTROL DISTRITAL'!B21</f>
        <v>CONCILIACIÓN</v>
      </c>
      <c r="C22" s="163" t="str">
        <f>'[3]PANEL DE CONTROL DISTRITAL'!C21</f>
        <v>Responsable de Módulo</v>
      </c>
      <c r="D22" s="164" t="str">
        <f>'[3]PANEL DE CONTROL DISTRITAL'!D21</f>
        <v xml:space="preserve">Credenciales disponibles para entrega = </v>
      </c>
      <c r="E22" s="163" t="str">
        <f>'[3]PANEL DE CONTROL DISTRITAL'!E21</f>
        <v>(Credenciales en resguardo / Credenciales totales en SIIRFE disponibles para entrega) x 100</v>
      </c>
      <c r="F22" s="165" t="str">
        <f>'[3]PANEL DE CONTROL DISTRITAL'!F21</f>
        <v>Semanal (remesa)</v>
      </c>
      <c r="G22" s="166">
        <f>'[3]PANEL DE CONTROL DISTRITAL'!G21</f>
        <v>1</v>
      </c>
      <c r="H22" s="167" t="str">
        <f>'[3]PANEL DE CONTROL DISTRITAL'!H21</f>
        <v>Credenciales en resguardo</v>
      </c>
      <c r="I22" s="168">
        <v>0</v>
      </c>
      <c r="J22" s="168">
        <v>0</v>
      </c>
      <c r="K22" s="168">
        <v>0</v>
      </c>
      <c r="L22" s="168">
        <v>0</v>
      </c>
      <c r="M22" s="168">
        <v>0</v>
      </c>
      <c r="N22" s="168">
        <v>0</v>
      </c>
      <c r="O22" s="168">
        <v>0</v>
      </c>
      <c r="P22" s="168">
        <v>0</v>
      </c>
      <c r="Q22" s="168">
        <v>0</v>
      </c>
      <c r="R22" s="168">
        <v>0</v>
      </c>
      <c r="S22" s="168">
        <v>0</v>
      </c>
      <c r="T22" s="168">
        <v>0</v>
      </c>
      <c r="U22" s="168">
        <v>0</v>
      </c>
      <c r="V22" s="168">
        <v>0</v>
      </c>
      <c r="W22" s="168">
        <v>0</v>
      </c>
      <c r="X22" s="168">
        <v>0</v>
      </c>
      <c r="Y22" s="168">
        <v>0</v>
      </c>
      <c r="Z22" s="168">
        <v>0</v>
      </c>
      <c r="AA22" s="168">
        <v>0</v>
      </c>
      <c r="AB22" s="168">
        <v>0</v>
      </c>
      <c r="AC22" s="168">
        <v>0</v>
      </c>
      <c r="AD22" s="168">
        <v>0</v>
      </c>
      <c r="AE22" s="168">
        <v>0</v>
      </c>
      <c r="AF22" s="168">
        <v>0</v>
      </c>
      <c r="AG22" s="168">
        <v>0</v>
      </c>
      <c r="AH22" s="168">
        <v>0</v>
      </c>
      <c r="AI22" s="168">
        <v>0</v>
      </c>
      <c r="AJ22" s="168">
        <v>0</v>
      </c>
      <c r="AK22" s="168">
        <v>0</v>
      </c>
      <c r="AL22" s="168">
        <v>0</v>
      </c>
      <c r="AM22" s="168">
        <v>0</v>
      </c>
      <c r="AN22" s="168">
        <v>0</v>
      </c>
      <c r="AO22" s="168">
        <v>0</v>
      </c>
      <c r="AP22" s="168">
        <v>0</v>
      </c>
      <c r="AQ22" s="168">
        <v>434</v>
      </c>
      <c r="AR22" s="168">
        <v>428</v>
      </c>
      <c r="AS22" s="168">
        <v>562</v>
      </c>
      <c r="AT22" s="168">
        <v>387</v>
      </c>
      <c r="AU22" s="168">
        <v>337</v>
      </c>
      <c r="AV22" s="169">
        <f>IFERROR(SUM(I22:AU22)/SUM(I23:AU23),0)</f>
        <v>1</v>
      </c>
    </row>
    <row r="23" spans="1:60" s="3" customFormat="1" ht="50.1" customHeight="1" thickTop="1" thickBot="1" x14ac:dyDescent="0.3">
      <c r="A23" s="161"/>
      <c r="B23" s="162"/>
      <c r="C23" s="163"/>
      <c r="D23" s="164"/>
      <c r="E23" s="163"/>
      <c r="F23" s="165"/>
      <c r="G23" s="166"/>
      <c r="H23" s="167" t="str">
        <f>'[3]PANEL DE CONTROL DISTRITAL'!H22</f>
        <v>Credenciales totales en SIIRFE disponibles para entrega</v>
      </c>
      <c r="I23" s="170">
        <v>0</v>
      </c>
      <c r="J23" s="170">
        <v>0</v>
      </c>
      <c r="K23" s="170">
        <v>0</v>
      </c>
      <c r="L23" s="170">
        <v>0</v>
      </c>
      <c r="M23" s="170">
        <v>0</v>
      </c>
      <c r="N23" s="170">
        <v>0</v>
      </c>
      <c r="O23" s="170">
        <v>0</v>
      </c>
      <c r="P23" s="170">
        <v>0</v>
      </c>
      <c r="Q23" s="170">
        <v>0</v>
      </c>
      <c r="R23" s="170">
        <v>0</v>
      </c>
      <c r="S23" s="170">
        <v>0</v>
      </c>
      <c r="T23" s="170">
        <v>0</v>
      </c>
      <c r="U23" s="170">
        <v>0</v>
      </c>
      <c r="V23" s="170">
        <v>0</v>
      </c>
      <c r="W23" s="170">
        <v>0</v>
      </c>
      <c r="X23" s="170">
        <v>0</v>
      </c>
      <c r="Y23" s="170">
        <v>0</v>
      </c>
      <c r="Z23" s="170">
        <v>0</v>
      </c>
      <c r="AA23" s="170">
        <v>0</v>
      </c>
      <c r="AB23" s="170">
        <v>0</v>
      </c>
      <c r="AC23" s="170">
        <v>0</v>
      </c>
      <c r="AD23" s="170">
        <v>0</v>
      </c>
      <c r="AE23" s="170">
        <v>0</v>
      </c>
      <c r="AF23" s="170">
        <v>0</v>
      </c>
      <c r="AG23" s="170">
        <v>0</v>
      </c>
      <c r="AH23" s="170">
        <v>0</v>
      </c>
      <c r="AI23" s="170">
        <v>0</v>
      </c>
      <c r="AJ23" s="170">
        <v>0</v>
      </c>
      <c r="AK23" s="170">
        <v>0</v>
      </c>
      <c r="AL23" s="170">
        <v>0</v>
      </c>
      <c r="AM23" s="170">
        <v>0</v>
      </c>
      <c r="AN23" s="170">
        <v>0</v>
      </c>
      <c r="AO23" s="170">
        <v>0</v>
      </c>
      <c r="AP23" s="170">
        <v>0</v>
      </c>
      <c r="AQ23" s="170">
        <v>434</v>
      </c>
      <c r="AR23" s="170">
        <v>428</v>
      </c>
      <c r="AS23" s="170">
        <v>562</v>
      </c>
      <c r="AT23" s="170">
        <v>387</v>
      </c>
      <c r="AU23" s="170">
        <v>337</v>
      </c>
      <c r="AV23" s="169"/>
    </row>
    <row r="24" spans="1:60" s="4" customFormat="1" ht="15" thickTop="1" thickBot="1" x14ac:dyDescent="0.3">
      <c r="A24" s="161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</row>
    <row r="25" spans="1:60" ht="50.1" customHeight="1" thickTop="1" thickBot="1" x14ac:dyDescent="0.3">
      <c r="A25" s="161">
        <f>'[3]PANEL DE CONTROL DISTRITAL'!A24</f>
        <v>6</v>
      </c>
      <c r="B25" s="162" t="str">
        <f>'[3]PANEL DE CONTROL DISTRITAL'!B24</f>
        <v>ENTREGA</v>
      </c>
      <c r="C25" s="163" t="str">
        <f>'[3]PANEL DE CONTROL DISTRITAL'!C24</f>
        <v>Operador de Equipo Tecnológico</v>
      </c>
      <c r="D25" s="164" t="str">
        <f>'[3]PANEL DE CONTROL DISTRITAL'!D24</f>
        <v xml:space="preserve">Efectividad de entrega de CPV en MAC = </v>
      </c>
      <c r="E25" s="163" t="str">
        <f>'[3]PANEL DE CONTROL DISTRITAL'!E24</f>
        <v>(Total de credenciales entregadas / Total de credenciales solicitadas) x 100</v>
      </c>
      <c r="F25" s="165" t="str">
        <f>'[3]PANEL DE CONTROL DISTRITAL'!F24</f>
        <v>Semanal (remesa)</v>
      </c>
      <c r="G25" s="166">
        <f>'[3]PANEL DE CONTROL DISTRITAL'!G24</f>
        <v>0.9</v>
      </c>
      <c r="H25" s="167" t="str">
        <f>'[3]PANEL DE CONTROL DISTRITAL'!H24</f>
        <v xml:space="preserve">Total de credenciales entregadas </v>
      </c>
      <c r="I25" s="168">
        <v>0</v>
      </c>
      <c r="J25" s="168">
        <v>0</v>
      </c>
      <c r="K25" s="168">
        <v>0</v>
      </c>
      <c r="L25" s="168">
        <v>0</v>
      </c>
      <c r="M25" s="168">
        <v>0</v>
      </c>
      <c r="N25" s="168">
        <v>0</v>
      </c>
      <c r="O25" s="168">
        <v>0</v>
      </c>
      <c r="P25" s="168">
        <v>0</v>
      </c>
      <c r="Q25" s="168">
        <v>0</v>
      </c>
      <c r="R25" s="168">
        <v>0</v>
      </c>
      <c r="S25" s="168">
        <v>0</v>
      </c>
      <c r="T25" s="168">
        <v>0</v>
      </c>
      <c r="U25" s="168">
        <v>0</v>
      </c>
      <c r="V25" s="168">
        <v>0</v>
      </c>
      <c r="W25" s="168">
        <v>0</v>
      </c>
      <c r="X25" s="168">
        <v>0</v>
      </c>
      <c r="Y25" s="168">
        <v>0</v>
      </c>
      <c r="Z25" s="168">
        <v>0</v>
      </c>
      <c r="AA25" s="168">
        <v>0</v>
      </c>
      <c r="AB25" s="168">
        <v>0</v>
      </c>
      <c r="AC25" s="168">
        <v>0</v>
      </c>
      <c r="AD25" s="168">
        <v>0</v>
      </c>
      <c r="AE25" s="168">
        <v>0</v>
      </c>
      <c r="AF25" s="168">
        <v>0</v>
      </c>
      <c r="AG25" s="168">
        <v>0</v>
      </c>
      <c r="AH25" s="168">
        <v>0</v>
      </c>
      <c r="AI25" s="168">
        <v>0</v>
      </c>
      <c r="AJ25" s="168">
        <v>0</v>
      </c>
      <c r="AK25" s="168">
        <v>0</v>
      </c>
      <c r="AL25" s="168">
        <v>0</v>
      </c>
      <c r="AM25" s="168">
        <v>0</v>
      </c>
      <c r="AN25" s="168">
        <v>0</v>
      </c>
      <c r="AO25" s="168">
        <v>0</v>
      </c>
      <c r="AP25" s="168">
        <v>0</v>
      </c>
      <c r="AQ25" s="168">
        <v>130</v>
      </c>
      <c r="AR25" s="168">
        <v>105</v>
      </c>
      <c r="AS25" s="168">
        <v>136</v>
      </c>
      <c r="AT25" s="168">
        <v>254</v>
      </c>
      <c r="AU25" s="168">
        <v>175</v>
      </c>
      <c r="AV25" s="169">
        <f>IFERROR(SUM(I25:AU25)/SUM(I26:AU26),0)</f>
        <v>1</v>
      </c>
    </row>
    <row r="26" spans="1:60" ht="50.1" customHeight="1" thickTop="1" thickBot="1" x14ac:dyDescent="0.3">
      <c r="A26" s="161"/>
      <c r="B26" s="162"/>
      <c r="C26" s="163"/>
      <c r="D26" s="164"/>
      <c r="E26" s="163"/>
      <c r="F26" s="165"/>
      <c r="G26" s="166"/>
      <c r="H26" s="167" t="str">
        <f>'[3]PANEL DE CONTROL DISTRITAL'!H25</f>
        <v xml:space="preserve"> Total de credenciales solicitadas</v>
      </c>
      <c r="I26" s="170">
        <v>0</v>
      </c>
      <c r="J26" s="170">
        <v>0</v>
      </c>
      <c r="K26" s="170">
        <v>0</v>
      </c>
      <c r="L26" s="170">
        <v>0</v>
      </c>
      <c r="M26" s="170">
        <v>0</v>
      </c>
      <c r="N26" s="170">
        <v>0</v>
      </c>
      <c r="O26" s="170">
        <v>0</v>
      </c>
      <c r="P26" s="170">
        <v>0</v>
      </c>
      <c r="Q26" s="170">
        <v>0</v>
      </c>
      <c r="R26" s="170">
        <v>0</v>
      </c>
      <c r="S26" s="170">
        <v>0</v>
      </c>
      <c r="T26" s="170">
        <v>0</v>
      </c>
      <c r="U26" s="170">
        <v>0</v>
      </c>
      <c r="V26" s="170">
        <v>0</v>
      </c>
      <c r="W26" s="170">
        <v>0</v>
      </c>
      <c r="X26" s="170">
        <v>0</v>
      </c>
      <c r="Y26" s="170">
        <v>0</v>
      </c>
      <c r="Z26" s="170">
        <v>0</v>
      </c>
      <c r="AA26" s="170">
        <v>0</v>
      </c>
      <c r="AB26" s="170">
        <v>0</v>
      </c>
      <c r="AC26" s="170">
        <v>0</v>
      </c>
      <c r="AD26" s="170">
        <v>0</v>
      </c>
      <c r="AE26" s="170">
        <v>0</v>
      </c>
      <c r="AF26" s="170">
        <v>0</v>
      </c>
      <c r="AG26" s="170">
        <v>0</v>
      </c>
      <c r="AH26" s="170">
        <v>0</v>
      </c>
      <c r="AI26" s="170">
        <v>0</v>
      </c>
      <c r="AJ26" s="170">
        <v>0</v>
      </c>
      <c r="AK26" s="170">
        <v>0</v>
      </c>
      <c r="AL26" s="170">
        <v>0</v>
      </c>
      <c r="AM26" s="170">
        <v>0</v>
      </c>
      <c r="AN26" s="170">
        <v>0</v>
      </c>
      <c r="AO26" s="170">
        <v>0</v>
      </c>
      <c r="AP26" s="170">
        <v>0</v>
      </c>
      <c r="AQ26" s="170">
        <v>130</v>
      </c>
      <c r="AR26" s="170">
        <v>105</v>
      </c>
      <c r="AS26" s="170">
        <v>136</v>
      </c>
      <c r="AT26" s="170">
        <v>254</v>
      </c>
      <c r="AU26" s="170">
        <v>175</v>
      </c>
      <c r="AV26" s="16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10:A11"/>
    <mergeCell ref="B10:B11"/>
    <mergeCell ref="C10:C11"/>
    <mergeCell ref="D10:D11"/>
    <mergeCell ref="E10:E11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AV25:AV26"/>
    <mergeCell ref="I29:L29"/>
    <mergeCell ref="B34:M34"/>
    <mergeCell ref="B35:G35"/>
    <mergeCell ref="H35:M35"/>
  </mergeCells>
  <conditionalFormatting sqref="I21:AP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220" priority="2" operator="greaterThan">
      <formula>95%</formula>
    </cfRule>
    <cfRule type="cellIs" dxfId="219" priority="3" operator="greaterThanOrEqual">
      <formula>90%</formula>
    </cfRule>
    <cfRule type="cellIs" dxfId="218" priority="4" operator="lessThan">
      <formula>89.99%</formula>
    </cfRule>
  </conditionalFormatting>
  <conditionalFormatting sqref="AV13">
    <cfRule type="cellIs" dxfId="217" priority="5" operator="greaterThan">
      <formula>95%</formula>
    </cfRule>
    <cfRule type="cellIs" dxfId="216" priority="6" operator="greaterThanOrEqual">
      <formula>90%</formula>
    </cfRule>
    <cfRule type="cellIs" dxfId="215" priority="7" operator="lessThan">
      <formula>89.99%</formula>
    </cfRule>
  </conditionalFormatting>
  <conditionalFormatting sqref="AV16">
    <cfRule type="cellIs" dxfId="214" priority="8" operator="greaterThan">
      <formula>95%</formula>
    </cfRule>
    <cfRule type="cellIs" dxfId="213" priority="9" operator="greaterThanOrEqual">
      <formula>90%</formula>
    </cfRule>
    <cfRule type="cellIs" dxfId="212" priority="10" operator="lessThan">
      <formula>89.99%</formula>
    </cfRule>
  </conditionalFormatting>
  <conditionalFormatting sqref="AV19">
    <cfRule type="cellIs" dxfId="211" priority="11" operator="greaterThan">
      <formula>95%</formula>
    </cfRule>
    <cfRule type="cellIs" dxfId="210" priority="12" operator="greaterThanOrEqual">
      <formula>90%</formula>
    </cfRule>
    <cfRule type="cellIs" dxfId="209" priority="13" operator="lessThan">
      <formula>89.99%</formula>
    </cfRule>
  </conditionalFormatting>
  <conditionalFormatting sqref="AV25">
    <cfRule type="cellIs" dxfId="208" priority="14" operator="greaterThan">
      <formula>95%</formula>
    </cfRule>
    <cfRule type="cellIs" dxfId="207" priority="15" operator="greaterThanOrEqual">
      <formula>90%</formula>
    </cfRule>
    <cfRule type="cellIs" dxfId="206" priority="16" operator="lessThan">
      <formula>89.99%</formula>
    </cfRule>
  </conditionalFormatting>
  <conditionalFormatting sqref="AV22">
    <cfRule type="cellIs" dxfId="205" priority="17" operator="greaterThanOrEqual">
      <formula>100%</formula>
    </cfRule>
    <cfRule type="cellIs" dxfId="204" priority="18" operator="lessThan">
      <formula>99.99%</formula>
    </cfRule>
  </conditionalFormatting>
  <conditionalFormatting sqref="AQ21:AU21">
    <cfRule type="colorScale" priority="19">
      <colorScale>
        <cfvo type="min"/>
        <cfvo type="percentile" val="50"/>
        <cfvo type="max"/>
        <color rgb="FFE98BD7"/>
        <color rgb="FFD5007F"/>
        <color rgb="FF950054"/>
      </colorScale>
    </cfRule>
  </conditionalFormatting>
  <dataValidations count="1">
    <dataValidation showDropDown="1" showInputMessage="1" showErrorMessage="1" sqref="G10:G11 G13:G14 G16:G17 G19:G23 C21 G25:G26" xr:uid="{38C06A94-B39C-464D-9F61-F21B36129C72}">
      <formula1>0</formula1>
      <formula2>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3E10A-1165-45F8-A522-855A379584D1}">
  <sheetPr>
    <tabColor rgb="FF7030A0"/>
  </sheetPr>
  <dimension ref="A1:BH48"/>
  <sheetViews>
    <sheetView showGridLines="0" zoomScale="85" zoomScaleNormal="85" workbookViewId="0">
      <selection activeCell="A10" sqref="A10:A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8</v>
      </c>
      <c r="F2" s="122" t="s">
        <v>70</v>
      </c>
      <c r="G2" s="122"/>
      <c r="H2" s="22">
        <v>300855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61">
        <f>'[3]PANEL DE CONTROL DISTRITAL'!A9</f>
        <v>1</v>
      </c>
      <c r="B10" s="162" t="str">
        <f>'[3]PANEL DE CONTROL DISTRITAL'!B9</f>
        <v>ENTREVISTA</v>
      </c>
      <c r="C10" s="163" t="str">
        <f>'[3]PANEL DE CONTROL DISTRITAL'!C9</f>
        <v xml:space="preserve"> Auxiliar de Atención Ciudadana</v>
      </c>
      <c r="D10" s="164" t="str">
        <f>'[3]PANEL DE CONTROL DISTRITAL'!D9</f>
        <v>Efectividad de la entrevista =</v>
      </c>
      <c r="E10" s="163" t="str">
        <f>'[3]PANEL DE CONTROL DISTRITAL'!E9</f>
        <v>(Número de trámites aplicados / (Número de fichas requisitadas - Notificaciones de improcedencia de trámite)) x 100</v>
      </c>
      <c r="F10" s="165" t="str">
        <f>'[3]PANEL DE CONTROL DISTRITAL'!F9</f>
        <v>Semanal (remesa)</v>
      </c>
      <c r="G10" s="166">
        <f>'[3]PANEL DE CONTROL DISTRITAL'!G9</f>
        <v>0.9</v>
      </c>
      <c r="H10" s="167" t="str">
        <f>'[3]PANEL DE CONTROL DISTRITAL'!H9</f>
        <v>Número de trámites aplicados</v>
      </c>
      <c r="I10" s="168">
        <v>0</v>
      </c>
      <c r="J10" s="168">
        <v>0</v>
      </c>
      <c r="K10" s="168">
        <v>0</v>
      </c>
      <c r="L10" s="168">
        <v>0</v>
      </c>
      <c r="M10" s="168">
        <v>0</v>
      </c>
      <c r="N10" s="168">
        <v>0</v>
      </c>
      <c r="O10" s="168">
        <v>0</v>
      </c>
      <c r="P10" s="168">
        <v>0</v>
      </c>
      <c r="Q10" s="168">
        <v>0</v>
      </c>
      <c r="R10" s="168">
        <v>0</v>
      </c>
      <c r="S10" s="168">
        <v>0</v>
      </c>
      <c r="T10" s="168">
        <v>0</v>
      </c>
      <c r="U10" s="168">
        <v>0</v>
      </c>
      <c r="V10" s="168">
        <v>0</v>
      </c>
      <c r="W10" s="168">
        <v>0</v>
      </c>
      <c r="X10" s="168">
        <v>0</v>
      </c>
      <c r="Y10" s="168">
        <v>0</v>
      </c>
      <c r="Z10" s="168">
        <v>0</v>
      </c>
      <c r="AA10" s="168">
        <v>0</v>
      </c>
      <c r="AB10" s="168">
        <v>0</v>
      </c>
      <c r="AC10" s="168">
        <v>0</v>
      </c>
      <c r="AD10" s="168">
        <v>0</v>
      </c>
      <c r="AE10" s="168">
        <v>0</v>
      </c>
      <c r="AF10" s="168">
        <v>0</v>
      </c>
      <c r="AG10" s="168">
        <v>0</v>
      </c>
      <c r="AH10" s="168">
        <v>0</v>
      </c>
      <c r="AI10" s="168">
        <v>0</v>
      </c>
      <c r="AJ10" s="168">
        <v>0</v>
      </c>
      <c r="AK10" s="168">
        <v>0</v>
      </c>
      <c r="AL10" s="168">
        <v>0</v>
      </c>
      <c r="AM10" s="168">
        <v>0</v>
      </c>
      <c r="AN10" s="168">
        <v>0</v>
      </c>
      <c r="AO10" s="168">
        <v>0</v>
      </c>
      <c r="AP10" s="168">
        <v>0</v>
      </c>
      <c r="AQ10" s="168">
        <v>177</v>
      </c>
      <c r="AR10" s="168">
        <v>119</v>
      </c>
      <c r="AS10" s="168">
        <v>102</v>
      </c>
      <c r="AT10" s="168">
        <v>137</v>
      </c>
      <c r="AU10" s="168">
        <v>66</v>
      </c>
      <c r="AV10" s="169">
        <f>IFERROR(SUM(I10:AU10)/SUM(I11:AU11),0)</f>
        <v>1</v>
      </c>
    </row>
    <row r="11" spans="1:60" s="2" customFormat="1" ht="50.1" customHeight="1" thickTop="1" thickBot="1" x14ac:dyDescent="0.3">
      <c r="A11" s="161"/>
      <c r="B11" s="162"/>
      <c r="C11" s="163"/>
      <c r="D11" s="164"/>
      <c r="E11" s="163"/>
      <c r="F11" s="165"/>
      <c r="G11" s="166"/>
      <c r="H11" s="167" t="str">
        <f>'[3]PANEL DE CONTROL DISTRITAL'!H10</f>
        <v>Número de fichas requisitadas - Notificaciones de improcedencia de trámite</v>
      </c>
      <c r="I11" s="170">
        <v>0</v>
      </c>
      <c r="J11" s="170">
        <v>0</v>
      </c>
      <c r="K11" s="170">
        <v>0</v>
      </c>
      <c r="L11" s="170">
        <v>0</v>
      </c>
      <c r="M11" s="170">
        <v>0</v>
      </c>
      <c r="N11" s="170">
        <v>0</v>
      </c>
      <c r="O11" s="170">
        <v>0</v>
      </c>
      <c r="P11" s="170">
        <v>0</v>
      </c>
      <c r="Q11" s="170">
        <v>0</v>
      </c>
      <c r="R11" s="170">
        <v>0</v>
      </c>
      <c r="S11" s="170">
        <v>0</v>
      </c>
      <c r="T11" s="170">
        <v>0</v>
      </c>
      <c r="U11" s="170">
        <v>0</v>
      </c>
      <c r="V11" s="170">
        <v>0</v>
      </c>
      <c r="W11" s="170">
        <v>0</v>
      </c>
      <c r="X11" s="170">
        <v>0</v>
      </c>
      <c r="Y11" s="170">
        <v>0</v>
      </c>
      <c r="Z11" s="170">
        <v>0</v>
      </c>
      <c r="AA11" s="170">
        <v>0</v>
      </c>
      <c r="AB11" s="170">
        <v>0</v>
      </c>
      <c r="AC11" s="170">
        <v>0</v>
      </c>
      <c r="AD11" s="170">
        <v>0</v>
      </c>
      <c r="AE11" s="170">
        <v>0</v>
      </c>
      <c r="AF11" s="170">
        <v>0</v>
      </c>
      <c r="AG11" s="170">
        <v>0</v>
      </c>
      <c r="AH11" s="170">
        <v>0</v>
      </c>
      <c r="AI11" s="170">
        <v>0</v>
      </c>
      <c r="AJ11" s="170">
        <v>0</v>
      </c>
      <c r="AK11" s="170">
        <v>0</v>
      </c>
      <c r="AL11" s="170">
        <v>0</v>
      </c>
      <c r="AM11" s="170">
        <v>0</v>
      </c>
      <c r="AN11" s="170">
        <v>0</v>
      </c>
      <c r="AO11" s="170">
        <v>0</v>
      </c>
      <c r="AP11" s="170">
        <v>0</v>
      </c>
      <c r="AQ11" s="170">
        <v>177</v>
      </c>
      <c r="AR11" s="170">
        <v>119</v>
      </c>
      <c r="AS11" s="170">
        <v>102</v>
      </c>
      <c r="AT11" s="170">
        <v>137</v>
      </c>
      <c r="AU11" s="170">
        <v>66</v>
      </c>
      <c r="AV11" s="169"/>
    </row>
    <row r="12" spans="1:60" s="47" customFormat="1" ht="8.1" customHeight="1" thickTop="1" thickBot="1" x14ac:dyDescent="0.3">
      <c r="A12" s="161"/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61">
        <f>'[3]PANEL DE CONTROL DISTRITAL'!A12</f>
        <v>2</v>
      </c>
      <c r="B13" s="162" t="str">
        <f>'[3]PANEL DE CONTROL DISTRITAL'!B12</f>
        <v>TRÁMITE</v>
      </c>
      <c r="C13" s="163" t="str">
        <f>'[3]PANEL DE CONTROL DISTRITAL'!C12</f>
        <v>Operador de Equipo Tecnológico</v>
      </c>
      <c r="D13" s="164" t="str">
        <f>'[3]PANEL DE CONTROL DISTRITAL'!D12</f>
        <v>Trámites exitosos efectivos=</v>
      </c>
      <c r="E13" s="163" t="str">
        <f>'[3]PANEL DE CONTROL DISTRITAL'!E12</f>
        <v>(Número de trámites exitosos / Número de trámites aplicados) x 100</v>
      </c>
      <c r="F13" s="165" t="str">
        <f>'[3]PANEL DE CONTROL DISTRITAL'!F12</f>
        <v>Semanal (remesa)</v>
      </c>
      <c r="G13" s="166">
        <f>'[3]PANEL DE CONTROL DISTRITAL'!G12</f>
        <v>0.9</v>
      </c>
      <c r="H13" s="167" t="str">
        <f>'[3]PANEL DE CONTROL DISTRITAL'!H12</f>
        <v>Número de trámites exitosos</v>
      </c>
      <c r="I13" s="168">
        <v>0</v>
      </c>
      <c r="J13" s="168">
        <v>0</v>
      </c>
      <c r="K13" s="168">
        <v>0</v>
      </c>
      <c r="L13" s="168">
        <v>0</v>
      </c>
      <c r="M13" s="168">
        <v>0</v>
      </c>
      <c r="N13" s="168">
        <v>0</v>
      </c>
      <c r="O13" s="168">
        <v>0</v>
      </c>
      <c r="P13" s="168">
        <v>0</v>
      </c>
      <c r="Q13" s="168">
        <v>0</v>
      </c>
      <c r="R13" s="168">
        <v>0</v>
      </c>
      <c r="S13" s="168">
        <v>0</v>
      </c>
      <c r="T13" s="168">
        <v>0</v>
      </c>
      <c r="U13" s="168">
        <v>0</v>
      </c>
      <c r="V13" s="168">
        <v>0</v>
      </c>
      <c r="W13" s="168">
        <v>0</v>
      </c>
      <c r="X13" s="168">
        <v>0</v>
      </c>
      <c r="Y13" s="168">
        <v>0</v>
      </c>
      <c r="Z13" s="168">
        <v>0</v>
      </c>
      <c r="AA13" s="168">
        <v>0</v>
      </c>
      <c r="AB13" s="168">
        <v>0</v>
      </c>
      <c r="AC13" s="168">
        <v>0</v>
      </c>
      <c r="AD13" s="168">
        <v>0</v>
      </c>
      <c r="AE13" s="168">
        <v>0</v>
      </c>
      <c r="AF13" s="168">
        <v>0</v>
      </c>
      <c r="AG13" s="168">
        <v>0</v>
      </c>
      <c r="AH13" s="168">
        <v>0</v>
      </c>
      <c r="AI13" s="168">
        <v>0</v>
      </c>
      <c r="AJ13" s="168">
        <v>0</v>
      </c>
      <c r="AK13" s="168">
        <v>0</v>
      </c>
      <c r="AL13" s="168">
        <v>0</v>
      </c>
      <c r="AM13" s="168">
        <v>0</v>
      </c>
      <c r="AN13" s="168">
        <v>0</v>
      </c>
      <c r="AO13" s="168">
        <v>0</v>
      </c>
      <c r="AP13" s="168">
        <v>0</v>
      </c>
      <c r="AQ13" s="168">
        <v>175</v>
      </c>
      <c r="AR13" s="168">
        <v>117</v>
      </c>
      <c r="AS13" s="168">
        <v>102</v>
      </c>
      <c r="AT13" s="168">
        <v>135</v>
      </c>
      <c r="AU13" s="168">
        <v>65</v>
      </c>
      <c r="AV13" s="169">
        <f>IFERROR(SUM(I13:AU13)/SUM(I14:AU14),0)</f>
        <v>0.98835274542429286</v>
      </c>
    </row>
    <row r="14" spans="1:60" s="3" customFormat="1" ht="50.1" customHeight="1" thickTop="1" thickBot="1" x14ac:dyDescent="0.3">
      <c r="A14" s="161"/>
      <c r="B14" s="162"/>
      <c r="C14" s="163"/>
      <c r="D14" s="164"/>
      <c r="E14" s="163"/>
      <c r="F14" s="165"/>
      <c r="G14" s="166"/>
      <c r="H14" s="167" t="str">
        <f>'[3]PANEL DE CONTROL DISTRITAL'!H13</f>
        <v>Número de trámites aplicados</v>
      </c>
      <c r="I14" s="170">
        <v>0</v>
      </c>
      <c r="J14" s="170">
        <v>0</v>
      </c>
      <c r="K14" s="170">
        <v>0</v>
      </c>
      <c r="L14" s="170">
        <v>0</v>
      </c>
      <c r="M14" s="170">
        <v>0</v>
      </c>
      <c r="N14" s="170">
        <v>0</v>
      </c>
      <c r="O14" s="170">
        <v>0</v>
      </c>
      <c r="P14" s="170">
        <v>0</v>
      </c>
      <c r="Q14" s="170">
        <v>0</v>
      </c>
      <c r="R14" s="170">
        <v>0</v>
      </c>
      <c r="S14" s="170">
        <v>0</v>
      </c>
      <c r="T14" s="170">
        <v>0</v>
      </c>
      <c r="U14" s="170">
        <v>0</v>
      </c>
      <c r="V14" s="170">
        <v>0</v>
      </c>
      <c r="W14" s="170">
        <v>0</v>
      </c>
      <c r="X14" s="170">
        <v>0</v>
      </c>
      <c r="Y14" s="170">
        <v>0</v>
      </c>
      <c r="Z14" s="170">
        <v>0</v>
      </c>
      <c r="AA14" s="170">
        <v>0</v>
      </c>
      <c r="AB14" s="170">
        <v>0</v>
      </c>
      <c r="AC14" s="170">
        <v>0</v>
      </c>
      <c r="AD14" s="170">
        <v>0</v>
      </c>
      <c r="AE14" s="170">
        <v>0</v>
      </c>
      <c r="AF14" s="170">
        <v>0</v>
      </c>
      <c r="AG14" s="170">
        <v>0</v>
      </c>
      <c r="AH14" s="170">
        <v>0</v>
      </c>
      <c r="AI14" s="170">
        <v>0</v>
      </c>
      <c r="AJ14" s="170">
        <v>0</v>
      </c>
      <c r="AK14" s="170">
        <v>0</v>
      </c>
      <c r="AL14" s="170">
        <v>0</v>
      </c>
      <c r="AM14" s="170">
        <v>0</v>
      </c>
      <c r="AN14" s="170">
        <v>0</v>
      </c>
      <c r="AO14" s="170">
        <v>0</v>
      </c>
      <c r="AP14" s="170">
        <v>0</v>
      </c>
      <c r="AQ14" s="170">
        <v>177</v>
      </c>
      <c r="AR14" s="170">
        <v>119</v>
      </c>
      <c r="AS14" s="170">
        <v>102</v>
      </c>
      <c r="AT14" s="170">
        <v>137</v>
      </c>
      <c r="AU14" s="170">
        <v>66</v>
      </c>
      <c r="AV14" s="169"/>
    </row>
    <row r="15" spans="1:60" s="47" customFormat="1" ht="8.1" customHeight="1" thickTop="1" thickBot="1" x14ac:dyDescent="0.3">
      <c r="A15" s="161"/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61">
        <f>'[3]PANEL DE CONTROL DISTRITAL'!A15</f>
        <v>3</v>
      </c>
      <c r="B16" s="162" t="str">
        <f>'[3]PANEL DE CONTROL DISTRITAL'!B15</f>
        <v>TRANSFERENCIA</v>
      </c>
      <c r="C16" s="163" t="str">
        <f>'[3]PANEL DE CONTROL DISTRITAL'!C15</f>
        <v>Responsable de Módulo</v>
      </c>
      <c r="D16" s="164" t="str">
        <f>'[3]PANEL DE CONTROL DISTRITAL'!D15</f>
        <v xml:space="preserve">Transacciones exitosas = </v>
      </c>
      <c r="E16" s="163" t="str">
        <f>'[3]PANEL DE CONTROL DISTRITAL'!E15</f>
        <v>(Número de Archivos de Transacción aceptados /Total de Archivos de Transacción procesados) x100</v>
      </c>
      <c r="F16" s="165" t="str">
        <f>'[3]PANEL DE CONTROL DISTRITAL'!F15</f>
        <v>Semanal (remesa)</v>
      </c>
      <c r="G16" s="166">
        <f>'[3]PANEL DE CONTROL DISTRITAL'!G15</f>
        <v>0.9</v>
      </c>
      <c r="H16" s="167" t="str">
        <f>'[3]PANEL DE CONTROL DISTRITAL'!H15</f>
        <v>Número de Archivos de Transacción aceptados</v>
      </c>
      <c r="I16" s="168">
        <v>0</v>
      </c>
      <c r="J16" s="168">
        <v>0</v>
      </c>
      <c r="K16" s="168">
        <v>0</v>
      </c>
      <c r="L16" s="168">
        <v>0</v>
      </c>
      <c r="M16" s="168">
        <v>0</v>
      </c>
      <c r="N16" s="168">
        <v>0</v>
      </c>
      <c r="O16" s="168">
        <v>0</v>
      </c>
      <c r="P16" s="168">
        <v>0</v>
      </c>
      <c r="Q16" s="168">
        <v>0</v>
      </c>
      <c r="R16" s="168">
        <v>0</v>
      </c>
      <c r="S16" s="168">
        <v>0</v>
      </c>
      <c r="T16" s="168">
        <v>0</v>
      </c>
      <c r="U16" s="168">
        <v>0</v>
      </c>
      <c r="V16" s="168">
        <v>0</v>
      </c>
      <c r="W16" s="168">
        <v>0</v>
      </c>
      <c r="X16" s="168">
        <v>0</v>
      </c>
      <c r="Y16" s="168">
        <v>0</v>
      </c>
      <c r="Z16" s="168">
        <v>0</v>
      </c>
      <c r="AA16" s="168">
        <v>0</v>
      </c>
      <c r="AB16" s="168">
        <v>0</v>
      </c>
      <c r="AC16" s="168">
        <v>0</v>
      </c>
      <c r="AD16" s="168">
        <v>0</v>
      </c>
      <c r="AE16" s="168">
        <v>0</v>
      </c>
      <c r="AF16" s="168">
        <v>0</v>
      </c>
      <c r="AG16" s="168">
        <v>0</v>
      </c>
      <c r="AH16" s="168">
        <v>0</v>
      </c>
      <c r="AI16" s="168">
        <v>0</v>
      </c>
      <c r="AJ16" s="168">
        <v>0</v>
      </c>
      <c r="AK16" s="168">
        <v>0</v>
      </c>
      <c r="AL16" s="168">
        <v>0</v>
      </c>
      <c r="AM16" s="168">
        <v>0</v>
      </c>
      <c r="AN16" s="168">
        <v>0</v>
      </c>
      <c r="AO16" s="168">
        <v>0</v>
      </c>
      <c r="AP16" s="168">
        <v>0</v>
      </c>
      <c r="AQ16" s="168">
        <v>177</v>
      </c>
      <c r="AR16" s="168">
        <v>119</v>
      </c>
      <c r="AS16" s="168">
        <v>102</v>
      </c>
      <c r="AT16" s="168">
        <v>137</v>
      </c>
      <c r="AU16" s="168">
        <v>66</v>
      </c>
      <c r="AV16" s="169">
        <f>IFERROR(SUM(I16:AU16)/SUM(I17:AU17),0)</f>
        <v>1</v>
      </c>
    </row>
    <row r="17" spans="1:60" s="3" customFormat="1" ht="50.1" customHeight="1" thickTop="1" thickBot="1" x14ac:dyDescent="0.3">
      <c r="A17" s="161"/>
      <c r="B17" s="162"/>
      <c r="C17" s="163"/>
      <c r="D17" s="164"/>
      <c r="E17" s="163"/>
      <c r="F17" s="165"/>
      <c r="G17" s="166"/>
      <c r="H17" s="167" t="str">
        <f>'[3]PANEL DE CONTROL DISTRITAL'!H16</f>
        <v>Total de Archivos de Transacción procesados</v>
      </c>
      <c r="I17" s="170">
        <v>0</v>
      </c>
      <c r="J17" s="170">
        <v>0</v>
      </c>
      <c r="K17" s="170">
        <v>0</v>
      </c>
      <c r="L17" s="170">
        <v>0</v>
      </c>
      <c r="M17" s="170">
        <v>0</v>
      </c>
      <c r="N17" s="170">
        <v>0</v>
      </c>
      <c r="O17" s="170">
        <v>0</v>
      </c>
      <c r="P17" s="170">
        <v>0</v>
      </c>
      <c r="Q17" s="170">
        <v>0</v>
      </c>
      <c r="R17" s="170">
        <v>0</v>
      </c>
      <c r="S17" s="170">
        <v>0</v>
      </c>
      <c r="T17" s="170">
        <v>0</v>
      </c>
      <c r="U17" s="170">
        <v>0</v>
      </c>
      <c r="V17" s="170">
        <v>0</v>
      </c>
      <c r="W17" s="170">
        <v>0</v>
      </c>
      <c r="X17" s="170">
        <v>0</v>
      </c>
      <c r="Y17" s="170">
        <v>0</v>
      </c>
      <c r="Z17" s="170">
        <v>0</v>
      </c>
      <c r="AA17" s="170">
        <v>0</v>
      </c>
      <c r="AB17" s="170">
        <v>0</v>
      </c>
      <c r="AC17" s="170">
        <v>0</v>
      </c>
      <c r="AD17" s="170">
        <v>0</v>
      </c>
      <c r="AE17" s="170">
        <v>0</v>
      </c>
      <c r="AF17" s="170">
        <v>0</v>
      </c>
      <c r="AG17" s="170">
        <v>0</v>
      </c>
      <c r="AH17" s="170">
        <v>0</v>
      </c>
      <c r="AI17" s="170">
        <v>0</v>
      </c>
      <c r="AJ17" s="170">
        <v>0</v>
      </c>
      <c r="AK17" s="170">
        <v>0</v>
      </c>
      <c r="AL17" s="170">
        <v>0</v>
      </c>
      <c r="AM17" s="170">
        <v>0</v>
      </c>
      <c r="AN17" s="170">
        <v>0</v>
      </c>
      <c r="AO17" s="170">
        <v>0</v>
      </c>
      <c r="AP17" s="170">
        <v>0</v>
      </c>
      <c r="AQ17" s="170">
        <v>177</v>
      </c>
      <c r="AR17" s="170">
        <v>119</v>
      </c>
      <c r="AS17" s="170">
        <v>102</v>
      </c>
      <c r="AT17" s="170">
        <v>137</v>
      </c>
      <c r="AU17" s="170">
        <v>66</v>
      </c>
      <c r="AV17" s="169"/>
    </row>
    <row r="18" spans="1:60" s="47" customFormat="1" ht="8.1" customHeight="1" thickTop="1" thickBot="1" x14ac:dyDescent="0.3">
      <c r="A18" s="161"/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  <c r="AT18" s="161"/>
      <c r="AU18" s="161"/>
      <c r="AV18" s="161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61">
        <f>'[3]PANEL DE CONTROL DISTRITAL'!A18</f>
        <v>4</v>
      </c>
      <c r="B19" s="162" t="str">
        <f>'[3]PANEL DE CONTROL DISTRITAL'!B18</f>
        <v>CONCILIACIÓN</v>
      </c>
      <c r="C19" s="163" t="str">
        <f>'[3]PANEL DE CONTROL DISTRITAL'!C18</f>
        <v>Responsable de Módulo</v>
      </c>
      <c r="D19" s="164" t="str">
        <f>'[3]PANEL DE CONTROL DISTRITAL'!D18</f>
        <v xml:space="preserve">Credenciales disponibles para entrega = </v>
      </c>
      <c r="E19" s="163" t="str">
        <f>'[3]PANEL DE CONTROL DISTRITAL'!E18</f>
        <v>((Credenciales recibidas - credenciales inconsistentes) / Credenciales recibidas) x 100</v>
      </c>
      <c r="F19" s="165" t="str">
        <f>'[3]PANEL DE CONTROL DISTRITAL'!F18</f>
        <v>Semanal (remesa)</v>
      </c>
      <c r="G19" s="166">
        <f>'[3]PANEL DE CONTROL DISTRITAL'!G18</f>
        <v>0.9</v>
      </c>
      <c r="H19" s="167" t="str">
        <f>'[3]PANEL DE CONTROL DISTRITAL'!H18</f>
        <v xml:space="preserve">Credenciales Recibidas - Credenciales inconsistentes </v>
      </c>
      <c r="I19" s="168">
        <v>0</v>
      </c>
      <c r="J19" s="168">
        <v>0</v>
      </c>
      <c r="K19" s="168">
        <v>0</v>
      </c>
      <c r="L19" s="168">
        <v>0</v>
      </c>
      <c r="M19" s="168">
        <v>0</v>
      </c>
      <c r="N19" s="168">
        <v>0</v>
      </c>
      <c r="O19" s="168">
        <v>0</v>
      </c>
      <c r="P19" s="168">
        <v>0</v>
      </c>
      <c r="Q19" s="168">
        <v>0</v>
      </c>
      <c r="R19" s="168">
        <v>0</v>
      </c>
      <c r="S19" s="168">
        <v>0</v>
      </c>
      <c r="T19" s="168">
        <v>0</v>
      </c>
      <c r="U19" s="168">
        <v>0</v>
      </c>
      <c r="V19" s="168">
        <v>0</v>
      </c>
      <c r="W19" s="168">
        <v>0</v>
      </c>
      <c r="X19" s="168">
        <v>0</v>
      </c>
      <c r="Y19" s="168">
        <v>0</v>
      </c>
      <c r="Z19" s="168">
        <v>0</v>
      </c>
      <c r="AA19" s="168">
        <v>0</v>
      </c>
      <c r="AB19" s="168">
        <v>0</v>
      </c>
      <c r="AC19" s="168">
        <v>0</v>
      </c>
      <c r="AD19" s="168">
        <v>0</v>
      </c>
      <c r="AE19" s="168">
        <v>0</v>
      </c>
      <c r="AF19" s="168">
        <v>0</v>
      </c>
      <c r="AG19" s="168">
        <v>0</v>
      </c>
      <c r="AH19" s="168">
        <v>0</v>
      </c>
      <c r="AI19" s="168">
        <v>0</v>
      </c>
      <c r="AJ19" s="168">
        <v>0</v>
      </c>
      <c r="AK19" s="168">
        <v>0</v>
      </c>
      <c r="AL19" s="168">
        <v>0</v>
      </c>
      <c r="AM19" s="168">
        <v>0</v>
      </c>
      <c r="AN19" s="168">
        <v>0</v>
      </c>
      <c r="AO19" s="168">
        <v>0</v>
      </c>
      <c r="AP19" s="168">
        <v>0</v>
      </c>
      <c r="AQ19" s="168">
        <v>211</v>
      </c>
      <c r="AR19" s="168">
        <v>153</v>
      </c>
      <c r="AS19" s="168">
        <v>103</v>
      </c>
      <c r="AT19" s="168">
        <v>94</v>
      </c>
      <c r="AU19" s="168">
        <v>107</v>
      </c>
      <c r="AV19" s="169">
        <f>IFERROR(SUM(I19:AU19)/SUM(I20:AU20),0)</f>
        <v>1</v>
      </c>
    </row>
    <row r="20" spans="1:60" s="3" customFormat="1" ht="50.1" customHeight="1" thickTop="1" thickBot="1" x14ac:dyDescent="0.3">
      <c r="A20" s="161"/>
      <c r="B20" s="162"/>
      <c r="C20" s="163"/>
      <c r="D20" s="164"/>
      <c r="E20" s="163"/>
      <c r="F20" s="165"/>
      <c r="G20" s="166"/>
      <c r="H20" s="167" t="str">
        <f>'[3]PANEL DE CONTROL DISTRITAL'!H19</f>
        <v xml:space="preserve">Credenciales recibidas </v>
      </c>
      <c r="I20" s="170">
        <v>0</v>
      </c>
      <c r="J20" s="170">
        <v>0</v>
      </c>
      <c r="K20" s="170">
        <v>0</v>
      </c>
      <c r="L20" s="170">
        <v>0</v>
      </c>
      <c r="M20" s="170">
        <v>0</v>
      </c>
      <c r="N20" s="170">
        <v>0</v>
      </c>
      <c r="O20" s="170">
        <v>0</v>
      </c>
      <c r="P20" s="170">
        <v>0</v>
      </c>
      <c r="Q20" s="170">
        <v>0</v>
      </c>
      <c r="R20" s="170">
        <v>0</v>
      </c>
      <c r="S20" s="170">
        <v>0</v>
      </c>
      <c r="T20" s="170">
        <v>0</v>
      </c>
      <c r="U20" s="170">
        <v>0</v>
      </c>
      <c r="V20" s="170">
        <v>0</v>
      </c>
      <c r="W20" s="170">
        <v>0</v>
      </c>
      <c r="X20" s="170">
        <v>0</v>
      </c>
      <c r="Y20" s="170">
        <v>0</v>
      </c>
      <c r="Z20" s="170">
        <v>0</v>
      </c>
      <c r="AA20" s="170">
        <v>0</v>
      </c>
      <c r="AB20" s="170">
        <v>0</v>
      </c>
      <c r="AC20" s="170">
        <v>0</v>
      </c>
      <c r="AD20" s="170">
        <v>0</v>
      </c>
      <c r="AE20" s="170">
        <v>0</v>
      </c>
      <c r="AF20" s="170">
        <v>0</v>
      </c>
      <c r="AG20" s="170">
        <v>0</v>
      </c>
      <c r="AH20" s="170">
        <v>0</v>
      </c>
      <c r="AI20" s="170">
        <v>0</v>
      </c>
      <c r="AJ20" s="170">
        <v>0</v>
      </c>
      <c r="AK20" s="170">
        <v>0</v>
      </c>
      <c r="AL20" s="170">
        <v>0</v>
      </c>
      <c r="AM20" s="170">
        <v>0</v>
      </c>
      <c r="AN20" s="170">
        <v>0</v>
      </c>
      <c r="AO20" s="170">
        <v>0</v>
      </c>
      <c r="AP20" s="170">
        <v>0</v>
      </c>
      <c r="AQ20" s="170">
        <v>211</v>
      </c>
      <c r="AR20" s="170">
        <v>153</v>
      </c>
      <c r="AS20" s="170">
        <v>103</v>
      </c>
      <c r="AT20" s="170">
        <v>94</v>
      </c>
      <c r="AU20" s="170">
        <v>107</v>
      </c>
      <c r="AV20" s="169"/>
    </row>
    <row r="21" spans="1:60" s="47" customFormat="1" ht="8.1" customHeight="1" thickTop="1" thickBot="1" x14ac:dyDescent="0.3">
      <c r="A21" s="171"/>
      <c r="B21" s="172"/>
      <c r="C21" s="173"/>
      <c r="D21" s="174"/>
      <c r="E21" s="173"/>
      <c r="F21" s="175"/>
      <c r="G21" s="176"/>
      <c r="H21" s="177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9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61">
        <f>'[3]PANEL DE CONTROL DISTRITAL'!A21</f>
        <v>5</v>
      </c>
      <c r="B22" s="162" t="str">
        <f>'[3]PANEL DE CONTROL DISTRITAL'!B21</f>
        <v>CONCILIACIÓN</v>
      </c>
      <c r="C22" s="163" t="str">
        <f>'[3]PANEL DE CONTROL DISTRITAL'!C21</f>
        <v>Responsable de Módulo</v>
      </c>
      <c r="D22" s="164" t="str">
        <f>'[3]PANEL DE CONTROL DISTRITAL'!D21</f>
        <v xml:space="preserve">Credenciales disponibles para entrega = </v>
      </c>
      <c r="E22" s="163" t="str">
        <f>'[3]PANEL DE CONTROL DISTRITAL'!E21</f>
        <v>(Credenciales en resguardo / Credenciales totales en SIIRFE disponibles para entrega) x 100</v>
      </c>
      <c r="F22" s="165" t="str">
        <f>'[3]PANEL DE CONTROL DISTRITAL'!F21</f>
        <v>Semanal (remesa)</v>
      </c>
      <c r="G22" s="166">
        <f>'[3]PANEL DE CONTROL DISTRITAL'!G21</f>
        <v>1</v>
      </c>
      <c r="H22" s="167" t="str">
        <f>'[3]PANEL DE CONTROL DISTRITAL'!H21</f>
        <v>Credenciales en resguardo</v>
      </c>
      <c r="I22" s="168">
        <v>0</v>
      </c>
      <c r="J22" s="168">
        <v>0</v>
      </c>
      <c r="K22" s="168">
        <v>0</v>
      </c>
      <c r="L22" s="168">
        <v>0</v>
      </c>
      <c r="M22" s="168">
        <v>0</v>
      </c>
      <c r="N22" s="168">
        <v>0</v>
      </c>
      <c r="O22" s="168">
        <v>0</v>
      </c>
      <c r="P22" s="168">
        <v>0</v>
      </c>
      <c r="Q22" s="168">
        <v>0</v>
      </c>
      <c r="R22" s="168">
        <v>0</v>
      </c>
      <c r="S22" s="168">
        <v>0</v>
      </c>
      <c r="T22" s="168">
        <v>0</v>
      </c>
      <c r="U22" s="168">
        <v>0</v>
      </c>
      <c r="V22" s="168">
        <v>0</v>
      </c>
      <c r="W22" s="168">
        <v>0</v>
      </c>
      <c r="X22" s="168">
        <v>0</v>
      </c>
      <c r="Y22" s="168">
        <v>0</v>
      </c>
      <c r="Z22" s="168">
        <v>0</v>
      </c>
      <c r="AA22" s="168">
        <v>0</v>
      </c>
      <c r="AB22" s="168">
        <v>0</v>
      </c>
      <c r="AC22" s="168">
        <v>0</v>
      </c>
      <c r="AD22" s="168">
        <v>0</v>
      </c>
      <c r="AE22" s="168">
        <v>0</v>
      </c>
      <c r="AF22" s="168">
        <v>0</v>
      </c>
      <c r="AG22" s="168">
        <v>0</v>
      </c>
      <c r="AH22" s="168">
        <v>0</v>
      </c>
      <c r="AI22" s="168">
        <v>0</v>
      </c>
      <c r="AJ22" s="168">
        <v>0</v>
      </c>
      <c r="AK22" s="168">
        <v>0</v>
      </c>
      <c r="AL22" s="168">
        <v>0</v>
      </c>
      <c r="AM22" s="168">
        <v>0</v>
      </c>
      <c r="AN22" s="168">
        <v>0</v>
      </c>
      <c r="AO22" s="168">
        <v>0</v>
      </c>
      <c r="AP22" s="168">
        <v>0</v>
      </c>
      <c r="AQ22" s="168">
        <v>557</v>
      </c>
      <c r="AR22" s="168">
        <v>532</v>
      </c>
      <c r="AS22" s="168">
        <v>383</v>
      </c>
      <c r="AT22" s="168">
        <v>319</v>
      </c>
      <c r="AU22" s="168">
        <v>350</v>
      </c>
      <c r="AV22" s="169">
        <f>IFERROR(SUM(I22:AU22)/SUM(I23:AU23),0)</f>
        <v>1</v>
      </c>
    </row>
    <row r="23" spans="1:60" s="3" customFormat="1" ht="50.1" customHeight="1" thickTop="1" thickBot="1" x14ac:dyDescent="0.3">
      <c r="A23" s="161"/>
      <c r="B23" s="162"/>
      <c r="C23" s="163"/>
      <c r="D23" s="164"/>
      <c r="E23" s="163"/>
      <c r="F23" s="165"/>
      <c r="G23" s="166"/>
      <c r="H23" s="167" t="str">
        <f>'[3]PANEL DE CONTROL DISTRITAL'!H22</f>
        <v>Credenciales totales en SIIRFE disponibles para entrega</v>
      </c>
      <c r="I23" s="170">
        <v>0</v>
      </c>
      <c r="J23" s="170">
        <v>0</v>
      </c>
      <c r="K23" s="170">
        <v>0</v>
      </c>
      <c r="L23" s="170">
        <v>0</v>
      </c>
      <c r="M23" s="170">
        <v>0</v>
      </c>
      <c r="N23" s="170">
        <v>0</v>
      </c>
      <c r="O23" s="170">
        <v>0</v>
      </c>
      <c r="P23" s="170">
        <v>0</v>
      </c>
      <c r="Q23" s="170">
        <v>0</v>
      </c>
      <c r="R23" s="170">
        <v>0</v>
      </c>
      <c r="S23" s="170">
        <v>0</v>
      </c>
      <c r="T23" s="170">
        <v>0</v>
      </c>
      <c r="U23" s="170">
        <v>0</v>
      </c>
      <c r="V23" s="170">
        <v>0</v>
      </c>
      <c r="W23" s="170">
        <v>0</v>
      </c>
      <c r="X23" s="170">
        <v>0</v>
      </c>
      <c r="Y23" s="170">
        <v>0</v>
      </c>
      <c r="Z23" s="170">
        <v>0</v>
      </c>
      <c r="AA23" s="170">
        <v>0</v>
      </c>
      <c r="AB23" s="170">
        <v>0</v>
      </c>
      <c r="AC23" s="170">
        <v>0</v>
      </c>
      <c r="AD23" s="170">
        <v>0</v>
      </c>
      <c r="AE23" s="170">
        <v>0</v>
      </c>
      <c r="AF23" s="170">
        <v>0</v>
      </c>
      <c r="AG23" s="170">
        <v>0</v>
      </c>
      <c r="AH23" s="170">
        <v>0</v>
      </c>
      <c r="AI23" s="170">
        <v>0</v>
      </c>
      <c r="AJ23" s="170">
        <v>0</v>
      </c>
      <c r="AK23" s="170">
        <v>0</v>
      </c>
      <c r="AL23" s="170">
        <v>0</v>
      </c>
      <c r="AM23" s="170">
        <v>0</v>
      </c>
      <c r="AN23" s="170">
        <v>0</v>
      </c>
      <c r="AO23" s="170">
        <v>0</v>
      </c>
      <c r="AP23" s="170">
        <v>0</v>
      </c>
      <c r="AQ23" s="170">
        <v>557</v>
      </c>
      <c r="AR23" s="170">
        <v>532</v>
      </c>
      <c r="AS23" s="170">
        <v>383</v>
      </c>
      <c r="AT23" s="170">
        <v>319</v>
      </c>
      <c r="AU23" s="170">
        <v>350</v>
      </c>
      <c r="AV23" s="169"/>
    </row>
    <row r="24" spans="1:60" s="4" customFormat="1" ht="15" thickTop="1" thickBot="1" x14ac:dyDescent="0.3">
      <c r="A24" s="161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</row>
    <row r="25" spans="1:60" ht="50.1" customHeight="1" thickTop="1" thickBot="1" x14ac:dyDescent="0.3">
      <c r="A25" s="161">
        <f>'[3]PANEL DE CONTROL DISTRITAL'!A24</f>
        <v>6</v>
      </c>
      <c r="B25" s="162" t="str">
        <f>'[3]PANEL DE CONTROL DISTRITAL'!B24</f>
        <v>ENTREGA</v>
      </c>
      <c r="C25" s="163" t="str">
        <f>'[3]PANEL DE CONTROL DISTRITAL'!C24</f>
        <v>Operador de Equipo Tecnológico</v>
      </c>
      <c r="D25" s="164" t="str">
        <f>'[3]PANEL DE CONTROL DISTRITAL'!D24</f>
        <v xml:space="preserve">Efectividad de entrega de CPV en MAC = </v>
      </c>
      <c r="E25" s="163" t="str">
        <f>'[3]PANEL DE CONTROL DISTRITAL'!E24</f>
        <v>(Total de credenciales entregadas / Total de credenciales solicitadas) x 100</v>
      </c>
      <c r="F25" s="165" t="str">
        <f>'[3]PANEL DE CONTROL DISTRITAL'!F24</f>
        <v>Semanal (remesa)</v>
      </c>
      <c r="G25" s="166">
        <f>'[3]PANEL DE CONTROL DISTRITAL'!G24</f>
        <v>0.9</v>
      </c>
      <c r="H25" s="167" t="str">
        <f>'[3]PANEL DE CONTROL DISTRITAL'!H24</f>
        <v xml:space="preserve">Total de credenciales entregadas </v>
      </c>
      <c r="I25" s="168">
        <v>0</v>
      </c>
      <c r="J25" s="168">
        <v>0</v>
      </c>
      <c r="K25" s="168">
        <v>0</v>
      </c>
      <c r="L25" s="168">
        <v>0</v>
      </c>
      <c r="M25" s="168">
        <v>0</v>
      </c>
      <c r="N25" s="168">
        <v>0</v>
      </c>
      <c r="O25" s="168">
        <v>0</v>
      </c>
      <c r="P25" s="168">
        <v>0</v>
      </c>
      <c r="Q25" s="168">
        <v>0</v>
      </c>
      <c r="R25" s="168">
        <v>0</v>
      </c>
      <c r="S25" s="168">
        <v>0</v>
      </c>
      <c r="T25" s="168">
        <v>0</v>
      </c>
      <c r="U25" s="168">
        <v>0</v>
      </c>
      <c r="V25" s="168">
        <v>0</v>
      </c>
      <c r="W25" s="168">
        <v>0</v>
      </c>
      <c r="X25" s="168">
        <v>0</v>
      </c>
      <c r="Y25" s="168">
        <v>0</v>
      </c>
      <c r="Z25" s="168">
        <v>0</v>
      </c>
      <c r="AA25" s="168">
        <v>0</v>
      </c>
      <c r="AB25" s="168">
        <v>0</v>
      </c>
      <c r="AC25" s="168">
        <v>0</v>
      </c>
      <c r="AD25" s="168">
        <v>0</v>
      </c>
      <c r="AE25" s="168">
        <v>0</v>
      </c>
      <c r="AF25" s="168">
        <v>0</v>
      </c>
      <c r="AG25" s="168">
        <v>0</v>
      </c>
      <c r="AH25" s="168">
        <v>0</v>
      </c>
      <c r="AI25" s="168">
        <v>0</v>
      </c>
      <c r="AJ25" s="168">
        <v>0</v>
      </c>
      <c r="AK25" s="168">
        <v>0</v>
      </c>
      <c r="AL25" s="168">
        <v>0</v>
      </c>
      <c r="AM25" s="168">
        <v>0</v>
      </c>
      <c r="AN25" s="168">
        <v>0</v>
      </c>
      <c r="AO25" s="168">
        <v>0</v>
      </c>
      <c r="AP25" s="168">
        <v>0</v>
      </c>
      <c r="AQ25" s="168">
        <v>59</v>
      </c>
      <c r="AR25" s="168">
        <v>178</v>
      </c>
      <c r="AS25" s="168">
        <v>252</v>
      </c>
      <c r="AT25" s="168">
        <v>158</v>
      </c>
      <c r="AU25" s="168">
        <v>75</v>
      </c>
      <c r="AV25" s="169">
        <f>IFERROR(SUM(I25:AU25)/SUM(I26:AU26),0)</f>
        <v>1</v>
      </c>
    </row>
    <row r="26" spans="1:60" ht="50.1" customHeight="1" thickTop="1" thickBot="1" x14ac:dyDescent="0.3">
      <c r="A26" s="161"/>
      <c r="B26" s="162"/>
      <c r="C26" s="163"/>
      <c r="D26" s="164"/>
      <c r="E26" s="163"/>
      <c r="F26" s="165"/>
      <c r="G26" s="166"/>
      <c r="H26" s="167" t="str">
        <f>'[3]PANEL DE CONTROL DISTRITAL'!H25</f>
        <v xml:space="preserve"> Total de credenciales solicitadas</v>
      </c>
      <c r="I26" s="170">
        <v>0</v>
      </c>
      <c r="J26" s="170">
        <v>0</v>
      </c>
      <c r="K26" s="170">
        <v>0</v>
      </c>
      <c r="L26" s="170">
        <v>0</v>
      </c>
      <c r="M26" s="170">
        <v>0</v>
      </c>
      <c r="N26" s="170">
        <v>0</v>
      </c>
      <c r="O26" s="170">
        <v>0</v>
      </c>
      <c r="P26" s="170">
        <v>0</v>
      </c>
      <c r="Q26" s="170">
        <v>0</v>
      </c>
      <c r="R26" s="170">
        <v>0</v>
      </c>
      <c r="S26" s="170">
        <v>0</v>
      </c>
      <c r="T26" s="170">
        <v>0</v>
      </c>
      <c r="U26" s="170">
        <v>0</v>
      </c>
      <c r="V26" s="170">
        <v>0</v>
      </c>
      <c r="W26" s="170">
        <v>0</v>
      </c>
      <c r="X26" s="170">
        <v>0</v>
      </c>
      <c r="Y26" s="170">
        <v>0</v>
      </c>
      <c r="Z26" s="170">
        <v>0</v>
      </c>
      <c r="AA26" s="170">
        <v>0</v>
      </c>
      <c r="AB26" s="170">
        <v>0</v>
      </c>
      <c r="AC26" s="170">
        <v>0</v>
      </c>
      <c r="AD26" s="170">
        <v>0</v>
      </c>
      <c r="AE26" s="170">
        <v>0</v>
      </c>
      <c r="AF26" s="170">
        <v>0</v>
      </c>
      <c r="AG26" s="170">
        <v>0</v>
      </c>
      <c r="AH26" s="170">
        <v>0</v>
      </c>
      <c r="AI26" s="170">
        <v>0</v>
      </c>
      <c r="AJ26" s="170">
        <v>0</v>
      </c>
      <c r="AK26" s="170">
        <v>0</v>
      </c>
      <c r="AL26" s="170">
        <v>0</v>
      </c>
      <c r="AM26" s="170">
        <v>0</v>
      </c>
      <c r="AN26" s="170">
        <v>0</v>
      </c>
      <c r="AO26" s="170">
        <v>0</v>
      </c>
      <c r="AP26" s="170">
        <v>0</v>
      </c>
      <c r="AQ26" s="170">
        <v>59</v>
      </c>
      <c r="AR26" s="170">
        <v>178</v>
      </c>
      <c r="AS26" s="170">
        <v>252</v>
      </c>
      <c r="AT26" s="170">
        <v>158</v>
      </c>
      <c r="AU26" s="170">
        <v>75</v>
      </c>
      <c r="AV26" s="16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AV25:AV26"/>
    <mergeCell ref="I29:L29"/>
    <mergeCell ref="B34:M34"/>
    <mergeCell ref="B35:G35"/>
    <mergeCell ref="H35:M35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A10:A11"/>
    <mergeCell ref="B10:B11"/>
    <mergeCell ref="C10:C11"/>
    <mergeCell ref="D10:D11"/>
    <mergeCell ref="E10:E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</mergeCells>
  <conditionalFormatting sqref="I21:AP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203" priority="2" operator="greaterThan">
      <formula>95%</formula>
    </cfRule>
    <cfRule type="cellIs" dxfId="202" priority="3" operator="greaterThanOrEqual">
      <formula>90%</formula>
    </cfRule>
    <cfRule type="cellIs" dxfId="201" priority="4" operator="lessThan">
      <formula>89.99%</formula>
    </cfRule>
  </conditionalFormatting>
  <conditionalFormatting sqref="AV13">
    <cfRule type="cellIs" dxfId="200" priority="5" operator="greaterThan">
      <formula>95%</formula>
    </cfRule>
    <cfRule type="cellIs" dxfId="199" priority="6" operator="greaterThanOrEqual">
      <formula>90%</formula>
    </cfRule>
    <cfRule type="cellIs" dxfId="198" priority="7" operator="lessThan">
      <formula>89.99%</formula>
    </cfRule>
  </conditionalFormatting>
  <conditionalFormatting sqref="AV16">
    <cfRule type="cellIs" dxfId="197" priority="8" operator="greaterThan">
      <formula>95%</formula>
    </cfRule>
    <cfRule type="cellIs" dxfId="196" priority="9" operator="greaterThanOrEqual">
      <formula>90%</formula>
    </cfRule>
    <cfRule type="cellIs" dxfId="195" priority="10" operator="lessThan">
      <formula>89.99%</formula>
    </cfRule>
  </conditionalFormatting>
  <conditionalFormatting sqref="AV19">
    <cfRule type="cellIs" dxfId="194" priority="11" operator="greaterThan">
      <formula>95%</formula>
    </cfRule>
    <cfRule type="cellIs" dxfId="193" priority="12" operator="greaterThanOrEqual">
      <formula>90%</formula>
    </cfRule>
    <cfRule type="cellIs" dxfId="192" priority="13" operator="lessThan">
      <formula>89.99%</formula>
    </cfRule>
  </conditionalFormatting>
  <conditionalFormatting sqref="AV25">
    <cfRule type="cellIs" dxfId="191" priority="14" operator="greaterThan">
      <formula>95%</formula>
    </cfRule>
    <cfRule type="cellIs" dxfId="190" priority="15" operator="greaterThanOrEqual">
      <formula>90%</formula>
    </cfRule>
    <cfRule type="cellIs" dxfId="189" priority="16" operator="lessThan">
      <formula>89.99%</formula>
    </cfRule>
  </conditionalFormatting>
  <conditionalFormatting sqref="AV22">
    <cfRule type="cellIs" dxfId="188" priority="17" operator="greaterThanOrEqual">
      <formula>100%</formula>
    </cfRule>
    <cfRule type="cellIs" dxfId="187" priority="18" operator="lessThan">
      <formula>99.99%</formula>
    </cfRule>
  </conditionalFormatting>
  <conditionalFormatting sqref="AQ21:AU21">
    <cfRule type="colorScale" priority="19">
      <colorScale>
        <cfvo type="min"/>
        <cfvo type="percentile" val="50"/>
        <cfvo type="max"/>
        <color rgb="FFE98BD7"/>
        <color rgb="FFD5007F"/>
        <color rgb="FF950054"/>
      </colorScale>
    </cfRule>
  </conditionalFormatting>
  <dataValidations count="1">
    <dataValidation showDropDown="1" showInputMessage="1" showErrorMessage="1" sqref="G10:G11 G13:G14 G16:G17 G19:G23 C21 G25:G26" xr:uid="{08CC125E-7F5D-4E4E-8EEE-9E7CC6690E48}">
      <formula1>0</formula1>
      <formula2>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9DCEF-2775-418F-964C-C0E5FB8BCC7B}">
  <sheetPr>
    <tabColor rgb="FFC00000"/>
  </sheetPr>
  <dimension ref="A1:BH48"/>
  <sheetViews>
    <sheetView showGridLines="0" zoomScale="85" zoomScaleNormal="85" workbookViewId="0">
      <selection activeCell="A10" sqref="A10:A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9</v>
      </c>
      <c r="F2" s="122" t="s">
        <v>70</v>
      </c>
      <c r="G2" s="122"/>
      <c r="H2" s="22">
        <v>300951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61">
        <f>'[3]PANEL DE CONTROL DISTRITAL'!A9</f>
        <v>1</v>
      </c>
      <c r="B10" s="162" t="str">
        <f>'[3]PANEL DE CONTROL DISTRITAL'!B9</f>
        <v>ENTREVISTA</v>
      </c>
      <c r="C10" s="163" t="str">
        <f>'[3]PANEL DE CONTROL DISTRITAL'!C9</f>
        <v xml:space="preserve"> Auxiliar de Atención Ciudadana</v>
      </c>
      <c r="D10" s="164" t="str">
        <f>'[3]PANEL DE CONTROL DISTRITAL'!D9</f>
        <v>Efectividad de la entrevista =</v>
      </c>
      <c r="E10" s="163" t="str">
        <f>'[3]PANEL DE CONTROL DISTRITAL'!E9</f>
        <v>(Número de trámites aplicados / (Número de fichas requisitadas - Notificaciones de improcedencia de trámite)) x 100</v>
      </c>
      <c r="F10" s="165" t="str">
        <f>'[3]PANEL DE CONTROL DISTRITAL'!F9</f>
        <v>Semanal (remesa)</v>
      </c>
      <c r="G10" s="166">
        <f>'[3]PANEL DE CONTROL DISTRITAL'!G9</f>
        <v>0.9</v>
      </c>
      <c r="H10" s="167" t="str">
        <f>'[3]PANEL DE CONTROL DISTRITAL'!H9</f>
        <v>Número de trámites aplicados</v>
      </c>
      <c r="I10" s="168">
        <v>0</v>
      </c>
      <c r="J10" s="168">
        <v>0</v>
      </c>
      <c r="K10" s="168">
        <v>0</v>
      </c>
      <c r="L10" s="168">
        <v>0</v>
      </c>
      <c r="M10" s="168">
        <v>0</v>
      </c>
      <c r="N10" s="168">
        <v>0</v>
      </c>
      <c r="O10" s="168">
        <v>0</v>
      </c>
      <c r="P10" s="168">
        <v>0</v>
      </c>
      <c r="Q10" s="168">
        <v>0</v>
      </c>
      <c r="R10" s="168">
        <v>0</v>
      </c>
      <c r="S10" s="168">
        <v>0</v>
      </c>
      <c r="T10" s="168">
        <v>0</v>
      </c>
      <c r="U10" s="168">
        <v>0</v>
      </c>
      <c r="V10" s="168">
        <v>0</v>
      </c>
      <c r="W10" s="168">
        <v>0</v>
      </c>
      <c r="X10" s="168">
        <v>0</v>
      </c>
      <c r="Y10" s="168">
        <v>0</v>
      </c>
      <c r="Z10" s="168">
        <v>0</v>
      </c>
      <c r="AA10" s="168">
        <v>0</v>
      </c>
      <c r="AB10" s="168">
        <v>0</v>
      </c>
      <c r="AC10" s="168">
        <v>0</v>
      </c>
      <c r="AD10" s="168">
        <v>0</v>
      </c>
      <c r="AE10" s="168">
        <v>0</v>
      </c>
      <c r="AF10" s="168">
        <v>0</v>
      </c>
      <c r="AG10" s="168">
        <v>0</v>
      </c>
      <c r="AH10" s="168">
        <v>0</v>
      </c>
      <c r="AI10" s="168">
        <v>0</v>
      </c>
      <c r="AJ10" s="168">
        <v>0</v>
      </c>
      <c r="AK10" s="168">
        <v>0</v>
      </c>
      <c r="AL10" s="168">
        <v>0</v>
      </c>
      <c r="AM10" s="168">
        <v>0</v>
      </c>
      <c r="AN10" s="168">
        <v>0</v>
      </c>
      <c r="AO10" s="168">
        <v>0</v>
      </c>
      <c r="AP10" s="168">
        <v>0</v>
      </c>
      <c r="AQ10" s="168">
        <v>245</v>
      </c>
      <c r="AR10" s="168">
        <v>242</v>
      </c>
      <c r="AS10" s="168">
        <v>267</v>
      </c>
      <c r="AT10" s="168">
        <v>244</v>
      </c>
      <c r="AU10" s="168">
        <v>195</v>
      </c>
      <c r="AV10" s="169">
        <f>IFERROR(SUM(I10:AU10)/SUM(I11:AU11),0)</f>
        <v>1</v>
      </c>
    </row>
    <row r="11" spans="1:60" s="2" customFormat="1" ht="50.1" customHeight="1" thickTop="1" thickBot="1" x14ac:dyDescent="0.3">
      <c r="A11" s="161"/>
      <c r="B11" s="162"/>
      <c r="C11" s="163"/>
      <c r="D11" s="164"/>
      <c r="E11" s="163"/>
      <c r="F11" s="165"/>
      <c r="G11" s="166"/>
      <c r="H11" s="167" t="str">
        <f>'[3]PANEL DE CONTROL DISTRITAL'!H10</f>
        <v>Número de fichas requisitadas - Notificaciones de improcedencia de trámite</v>
      </c>
      <c r="I11" s="170">
        <v>0</v>
      </c>
      <c r="J11" s="170">
        <v>0</v>
      </c>
      <c r="K11" s="170">
        <v>0</v>
      </c>
      <c r="L11" s="170">
        <v>0</v>
      </c>
      <c r="M11" s="170">
        <v>0</v>
      </c>
      <c r="N11" s="170">
        <v>0</v>
      </c>
      <c r="O11" s="170">
        <v>0</v>
      </c>
      <c r="P11" s="170">
        <v>0</v>
      </c>
      <c r="Q11" s="170">
        <v>0</v>
      </c>
      <c r="R11" s="170">
        <v>0</v>
      </c>
      <c r="S11" s="170">
        <v>0</v>
      </c>
      <c r="T11" s="170">
        <v>0</v>
      </c>
      <c r="U11" s="170">
        <v>0</v>
      </c>
      <c r="V11" s="170">
        <v>0</v>
      </c>
      <c r="W11" s="170">
        <v>0</v>
      </c>
      <c r="X11" s="170">
        <v>0</v>
      </c>
      <c r="Y11" s="170">
        <v>0</v>
      </c>
      <c r="Z11" s="170">
        <v>0</v>
      </c>
      <c r="AA11" s="170">
        <v>0</v>
      </c>
      <c r="AB11" s="170">
        <v>0</v>
      </c>
      <c r="AC11" s="170">
        <v>0</v>
      </c>
      <c r="AD11" s="170">
        <v>0</v>
      </c>
      <c r="AE11" s="170">
        <v>0</v>
      </c>
      <c r="AF11" s="170">
        <v>0</v>
      </c>
      <c r="AG11" s="170">
        <v>0</v>
      </c>
      <c r="AH11" s="170">
        <v>0</v>
      </c>
      <c r="AI11" s="170">
        <v>0</v>
      </c>
      <c r="AJ11" s="170">
        <v>0</v>
      </c>
      <c r="AK11" s="170">
        <v>0</v>
      </c>
      <c r="AL11" s="170">
        <v>0</v>
      </c>
      <c r="AM11" s="170">
        <v>0</v>
      </c>
      <c r="AN11" s="170">
        <v>0</v>
      </c>
      <c r="AO11" s="170">
        <v>0</v>
      </c>
      <c r="AP11" s="170">
        <v>0</v>
      </c>
      <c r="AQ11" s="170">
        <v>245</v>
      </c>
      <c r="AR11" s="170">
        <v>242</v>
      </c>
      <c r="AS11" s="170">
        <v>267</v>
      </c>
      <c r="AT11" s="170">
        <v>244</v>
      </c>
      <c r="AU11" s="170">
        <v>195</v>
      </c>
      <c r="AV11" s="169"/>
    </row>
    <row r="12" spans="1:60" s="47" customFormat="1" ht="8.1" customHeight="1" thickTop="1" thickBot="1" x14ac:dyDescent="0.3">
      <c r="A12" s="161"/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61">
        <f>'[3]PANEL DE CONTROL DISTRITAL'!A12</f>
        <v>2</v>
      </c>
      <c r="B13" s="162" t="str">
        <f>'[3]PANEL DE CONTROL DISTRITAL'!B12</f>
        <v>TRÁMITE</v>
      </c>
      <c r="C13" s="163" t="str">
        <f>'[3]PANEL DE CONTROL DISTRITAL'!C12</f>
        <v>Operador de Equipo Tecnológico</v>
      </c>
      <c r="D13" s="164" t="str">
        <f>'[3]PANEL DE CONTROL DISTRITAL'!D12</f>
        <v>Trámites exitosos efectivos=</v>
      </c>
      <c r="E13" s="163" t="str">
        <f>'[3]PANEL DE CONTROL DISTRITAL'!E12</f>
        <v>(Número de trámites exitosos / Número de trámites aplicados) x 100</v>
      </c>
      <c r="F13" s="165" t="str">
        <f>'[3]PANEL DE CONTROL DISTRITAL'!F12</f>
        <v>Semanal (remesa)</v>
      </c>
      <c r="G13" s="166">
        <f>'[3]PANEL DE CONTROL DISTRITAL'!G12</f>
        <v>0.9</v>
      </c>
      <c r="H13" s="167" t="str">
        <f>'[3]PANEL DE CONTROL DISTRITAL'!H12</f>
        <v>Número de trámites exitosos</v>
      </c>
      <c r="I13" s="168">
        <v>0</v>
      </c>
      <c r="J13" s="168">
        <v>0</v>
      </c>
      <c r="K13" s="168">
        <v>0</v>
      </c>
      <c r="L13" s="168">
        <v>0</v>
      </c>
      <c r="M13" s="168">
        <v>0</v>
      </c>
      <c r="N13" s="168">
        <v>0</v>
      </c>
      <c r="O13" s="168">
        <v>0</v>
      </c>
      <c r="P13" s="168">
        <v>0</v>
      </c>
      <c r="Q13" s="168">
        <v>0</v>
      </c>
      <c r="R13" s="168">
        <v>0</v>
      </c>
      <c r="S13" s="168">
        <v>0</v>
      </c>
      <c r="T13" s="168">
        <v>0</v>
      </c>
      <c r="U13" s="168">
        <v>0</v>
      </c>
      <c r="V13" s="168">
        <v>0</v>
      </c>
      <c r="W13" s="168">
        <v>0</v>
      </c>
      <c r="X13" s="168">
        <v>0</v>
      </c>
      <c r="Y13" s="168">
        <v>0</v>
      </c>
      <c r="Z13" s="168">
        <v>0</v>
      </c>
      <c r="AA13" s="168">
        <v>0</v>
      </c>
      <c r="AB13" s="168">
        <v>0</v>
      </c>
      <c r="AC13" s="168">
        <v>0</v>
      </c>
      <c r="AD13" s="168">
        <v>0</v>
      </c>
      <c r="AE13" s="168">
        <v>0</v>
      </c>
      <c r="AF13" s="168">
        <v>0</v>
      </c>
      <c r="AG13" s="168">
        <v>0</v>
      </c>
      <c r="AH13" s="168">
        <v>0</v>
      </c>
      <c r="AI13" s="168">
        <v>0</v>
      </c>
      <c r="AJ13" s="168">
        <v>0</v>
      </c>
      <c r="AK13" s="168">
        <v>0</v>
      </c>
      <c r="AL13" s="168">
        <v>0</v>
      </c>
      <c r="AM13" s="168">
        <v>0</v>
      </c>
      <c r="AN13" s="168">
        <v>0</v>
      </c>
      <c r="AO13" s="168">
        <v>0</v>
      </c>
      <c r="AP13" s="168">
        <v>0</v>
      </c>
      <c r="AQ13" s="168">
        <v>244</v>
      </c>
      <c r="AR13" s="168">
        <v>242</v>
      </c>
      <c r="AS13" s="168">
        <v>267</v>
      </c>
      <c r="AT13" s="168">
        <v>244</v>
      </c>
      <c r="AU13" s="168">
        <v>195</v>
      </c>
      <c r="AV13" s="169">
        <f>IFERROR(SUM(I13:AU13)/SUM(I14:AU14),0)</f>
        <v>0.99916177703269071</v>
      </c>
    </row>
    <row r="14" spans="1:60" s="3" customFormat="1" ht="50.1" customHeight="1" thickTop="1" thickBot="1" x14ac:dyDescent="0.3">
      <c r="A14" s="161"/>
      <c r="B14" s="162"/>
      <c r="C14" s="163"/>
      <c r="D14" s="164"/>
      <c r="E14" s="163"/>
      <c r="F14" s="165"/>
      <c r="G14" s="166"/>
      <c r="H14" s="167" t="str">
        <f>'[3]PANEL DE CONTROL DISTRITAL'!H13</f>
        <v>Número de trámites aplicados</v>
      </c>
      <c r="I14" s="170">
        <v>0</v>
      </c>
      <c r="J14" s="170">
        <v>0</v>
      </c>
      <c r="K14" s="170">
        <v>0</v>
      </c>
      <c r="L14" s="170">
        <v>0</v>
      </c>
      <c r="M14" s="170">
        <v>0</v>
      </c>
      <c r="N14" s="170">
        <v>0</v>
      </c>
      <c r="O14" s="170">
        <v>0</v>
      </c>
      <c r="P14" s="170">
        <v>0</v>
      </c>
      <c r="Q14" s="170">
        <v>0</v>
      </c>
      <c r="R14" s="170">
        <v>0</v>
      </c>
      <c r="S14" s="170">
        <v>0</v>
      </c>
      <c r="T14" s="170">
        <v>0</v>
      </c>
      <c r="U14" s="170">
        <v>0</v>
      </c>
      <c r="V14" s="170">
        <v>0</v>
      </c>
      <c r="W14" s="170">
        <v>0</v>
      </c>
      <c r="X14" s="170">
        <v>0</v>
      </c>
      <c r="Y14" s="170">
        <v>0</v>
      </c>
      <c r="Z14" s="170">
        <v>0</v>
      </c>
      <c r="AA14" s="170">
        <v>0</v>
      </c>
      <c r="AB14" s="170">
        <v>0</v>
      </c>
      <c r="AC14" s="170">
        <v>0</v>
      </c>
      <c r="AD14" s="170">
        <v>0</v>
      </c>
      <c r="AE14" s="170">
        <v>0</v>
      </c>
      <c r="AF14" s="170">
        <v>0</v>
      </c>
      <c r="AG14" s="170">
        <v>0</v>
      </c>
      <c r="AH14" s="170">
        <v>0</v>
      </c>
      <c r="AI14" s="170">
        <v>0</v>
      </c>
      <c r="AJ14" s="170">
        <v>0</v>
      </c>
      <c r="AK14" s="170">
        <v>0</v>
      </c>
      <c r="AL14" s="170">
        <v>0</v>
      </c>
      <c r="AM14" s="170">
        <v>0</v>
      </c>
      <c r="AN14" s="170">
        <v>0</v>
      </c>
      <c r="AO14" s="170">
        <v>0</v>
      </c>
      <c r="AP14" s="170">
        <v>0</v>
      </c>
      <c r="AQ14" s="170">
        <v>245</v>
      </c>
      <c r="AR14" s="170">
        <v>242</v>
      </c>
      <c r="AS14" s="170">
        <v>267</v>
      </c>
      <c r="AT14" s="170">
        <v>244</v>
      </c>
      <c r="AU14" s="170">
        <v>195</v>
      </c>
      <c r="AV14" s="169"/>
    </row>
    <row r="15" spans="1:60" s="47" customFormat="1" ht="8.1" customHeight="1" thickTop="1" thickBot="1" x14ac:dyDescent="0.3">
      <c r="A15" s="161"/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61">
        <f>'[3]PANEL DE CONTROL DISTRITAL'!A15</f>
        <v>3</v>
      </c>
      <c r="B16" s="162" t="str">
        <f>'[3]PANEL DE CONTROL DISTRITAL'!B15</f>
        <v>TRANSFERENCIA</v>
      </c>
      <c r="C16" s="163" t="str">
        <f>'[3]PANEL DE CONTROL DISTRITAL'!C15</f>
        <v>Responsable de Módulo</v>
      </c>
      <c r="D16" s="164" t="str">
        <f>'[3]PANEL DE CONTROL DISTRITAL'!D15</f>
        <v xml:space="preserve">Transacciones exitosas = </v>
      </c>
      <c r="E16" s="163" t="str">
        <f>'[3]PANEL DE CONTROL DISTRITAL'!E15</f>
        <v>(Número de Archivos de Transacción aceptados /Total de Archivos de Transacción procesados) x100</v>
      </c>
      <c r="F16" s="165" t="str">
        <f>'[3]PANEL DE CONTROL DISTRITAL'!F15</f>
        <v>Semanal (remesa)</v>
      </c>
      <c r="G16" s="166">
        <f>'[3]PANEL DE CONTROL DISTRITAL'!G15</f>
        <v>0.9</v>
      </c>
      <c r="H16" s="167" t="str">
        <f>'[3]PANEL DE CONTROL DISTRITAL'!H15</f>
        <v>Número de Archivos de Transacción aceptados</v>
      </c>
      <c r="I16" s="168">
        <v>0</v>
      </c>
      <c r="J16" s="168">
        <v>0</v>
      </c>
      <c r="K16" s="168">
        <v>0</v>
      </c>
      <c r="L16" s="168">
        <v>0</v>
      </c>
      <c r="M16" s="168">
        <v>0</v>
      </c>
      <c r="N16" s="168">
        <v>0</v>
      </c>
      <c r="O16" s="168">
        <v>0</v>
      </c>
      <c r="P16" s="168">
        <v>0</v>
      </c>
      <c r="Q16" s="168">
        <v>0</v>
      </c>
      <c r="R16" s="168">
        <v>0</v>
      </c>
      <c r="S16" s="168">
        <v>0</v>
      </c>
      <c r="T16" s="168">
        <v>0</v>
      </c>
      <c r="U16" s="168">
        <v>0</v>
      </c>
      <c r="V16" s="168">
        <v>0</v>
      </c>
      <c r="W16" s="168">
        <v>0</v>
      </c>
      <c r="X16" s="168">
        <v>0</v>
      </c>
      <c r="Y16" s="168">
        <v>0</v>
      </c>
      <c r="Z16" s="168">
        <v>0</v>
      </c>
      <c r="AA16" s="168">
        <v>0</v>
      </c>
      <c r="AB16" s="168">
        <v>0</v>
      </c>
      <c r="AC16" s="168">
        <v>0</v>
      </c>
      <c r="AD16" s="168">
        <v>0</v>
      </c>
      <c r="AE16" s="168">
        <v>0</v>
      </c>
      <c r="AF16" s="168">
        <v>0</v>
      </c>
      <c r="AG16" s="168">
        <v>0</v>
      </c>
      <c r="AH16" s="168">
        <v>0</v>
      </c>
      <c r="AI16" s="168">
        <v>0</v>
      </c>
      <c r="AJ16" s="168">
        <v>0</v>
      </c>
      <c r="AK16" s="168">
        <v>0</v>
      </c>
      <c r="AL16" s="168">
        <v>0</v>
      </c>
      <c r="AM16" s="168">
        <v>0</v>
      </c>
      <c r="AN16" s="168">
        <v>0</v>
      </c>
      <c r="AO16" s="168">
        <v>0</v>
      </c>
      <c r="AP16" s="168">
        <v>0</v>
      </c>
      <c r="AQ16" s="168">
        <v>245</v>
      </c>
      <c r="AR16" s="168">
        <v>242</v>
      </c>
      <c r="AS16" s="168">
        <v>267</v>
      </c>
      <c r="AT16" s="168">
        <v>244</v>
      </c>
      <c r="AU16" s="168">
        <v>195</v>
      </c>
      <c r="AV16" s="169">
        <f>IFERROR(SUM(I16:AU16)/SUM(I17:AU17),0)</f>
        <v>1</v>
      </c>
    </row>
    <row r="17" spans="1:60" s="3" customFormat="1" ht="50.1" customHeight="1" thickTop="1" thickBot="1" x14ac:dyDescent="0.3">
      <c r="A17" s="161"/>
      <c r="B17" s="162"/>
      <c r="C17" s="163"/>
      <c r="D17" s="164"/>
      <c r="E17" s="163"/>
      <c r="F17" s="165"/>
      <c r="G17" s="166"/>
      <c r="H17" s="167" t="str">
        <f>'[3]PANEL DE CONTROL DISTRITAL'!H16</f>
        <v>Total de Archivos de Transacción procesados</v>
      </c>
      <c r="I17" s="170">
        <v>0</v>
      </c>
      <c r="J17" s="170">
        <v>0</v>
      </c>
      <c r="K17" s="170">
        <v>0</v>
      </c>
      <c r="L17" s="170">
        <v>0</v>
      </c>
      <c r="M17" s="170">
        <v>0</v>
      </c>
      <c r="N17" s="170">
        <v>0</v>
      </c>
      <c r="O17" s="170">
        <v>0</v>
      </c>
      <c r="P17" s="170">
        <v>0</v>
      </c>
      <c r="Q17" s="170">
        <v>0</v>
      </c>
      <c r="R17" s="170">
        <v>0</v>
      </c>
      <c r="S17" s="170">
        <v>0</v>
      </c>
      <c r="T17" s="170">
        <v>0</v>
      </c>
      <c r="U17" s="170">
        <v>0</v>
      </c>
      <c r="V17" s="170">
        <v>0</v>
      </c>
      <c r="W17" s="170">
        <v>0</v>
      </c>
      <c r="X17" s="170">
        <v>0</v>
      </c>
      <c r="Y17" s="170">
        <v>0</v>
      </c>
      <c r="Z17" s="170">
        <v>0</v>
      </c>
      <c r="AA17" s="170">
        <v>0</v>
      </c>
      <c r="AB17" s="170">
        <v>0</v>
      </c>
      <c r="AC17" s="170">
        <v>0</v>
      </c>
      <c r="AD17" s="170">
        <v>0</v>
      </c>
      <c r="AE17" s="170">
        <v>0</v>
      </c>
      <c r="AF17" s="170">
        <v>0</v>
      </c>
      <c r="AG17" s="170">
        <v>0</v>
      </c>
      <c r="AH17" s="170">
        <v>0</v>
      </c>
      <c r="AI17" s="170">
        <v>0</v>
      </c>
      <c r="AJ17" s="170">
        <v>0</v>
      </c>
      <c r="AK17" s="170">
        <v>0</v>
      </c>
      <c r="AL17" s="170">
        <v>0</v>
      </c>
      <c r="AM17" s="170">
        <v>0</v>
      </c>
      <c r="AN17" s="170">
        <v>0</v>
      </c>
      <c r="AO17" s="170">
        <v>0</v>
      </c>
      <c r="AP17" s="170">
        <v>0</v>
      </c>
      <c r="AQ17" s="170">
        <v>245</v>
      </c>
      <c r="AR17" s="170">
        <v>242</v>
      </c>
      <c r="AS17" s="170">
        <v>267</v>
      </c>
      <c r="AT17" s="170">
        <v>244</v>
      </c>
      <c r="AU17" s="170">
        <v>195</v>
      </c>
      <c r="AV17" s="169"/>
    </row>
    <row r="18" spans="1:60" s="47" customFormat="1" ht="8.1" customHeight="1" thickTop="1" thickBot="1" x14ac:dyDescent="0.3">
      <c r="A18" s="161"/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  <c r="AT18" s="161"/>
      <c r="AU18" s="161"/>
      <c r="AV18" s="161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61">
        <f>'[3]PANEL DE CONTROL DISTRITAL'!A18</f>
        <v>4</v>
      </c>
      <c r="B19" s="162" t="str">
        <f>'[3]PANEL DE CONTROL DISTRITAL'!B18</f>
        <v>CONCILIACIÓN</v>
      </c>
      <c r="C19" s="163" t="str">
        <f>'[3]PANEL DE CONTROL DISTRITAL'!C18</f>
        <v>Responsable de Módulo</v>
      </c>
      <c r="D19" s="164" t="str">
        <f>'[3]PANEL DE CONTROL DISTRITAL'!D18</f>
        <v xml:space="preserve">Credenciales disponibles para entrega = </v>
      </c>
      <c r="E19" s="163" t="str">
        <f>'[3]PANEL DE CONTROL DISTRITAL'!E18</f>
        <v>((Credenciales recibidas - credenciales inconsistentes) / Credenciales recibidas) x 100</v>
      </c>
      <c r="F19" s="165" t="str">
        <f>'[3]PANEL DE CONTROL DISTRITAL'!F18</f>
        <v>Semanal (remesa)</v>
      </c>
      <c r="G19" s="166">
        <f>'[3]PANEL DE CONTROL DISTRITAL'!G18</f>
        <v>0.9</v>
      </c>
      <c r="H19" s="167" t="str">
        <f>'[3]PANEL DE CONTROL DISTRITAL'!H18</f>
        <v xml:space="preserve">Credenciales Recibidas - Credenciales inconsistentes </v>
      </c>
      <c r="I19" s="168">
        <v>0</v>
      </c>
      <c r="J19" s="168">
        <v>0</v>
      </c>
      <c r="K19" s="168">
        <v>0</v>
      </c>
      <c r="L19" s="168">
        <v>0</v>
      </c>
      <c r="M19" s="168">
        <v>0</v>
      </c>
      <c r="N19" s="168">
        <v>0</v>
      </c>
      <c r="O19" s="168">
        <v>0</v>
      </c>
      <c r="P19" s="168">
        <v>0</v>
      </c>
      <c r="Q19" s="168">
        <v>0</v>
      </c>
      <c r="R19" s="168">
        <v>0</v>
      </c>
      <c r="S19" s="168">
        <v>0</v>
      </c>
      <c r="T19" s="168">
        <v>0</v>
      </c>
      <c r="U19" s="168">
        <v>0</v>
      </c>
      <c r="V19" s="168">
        <v>0</v>
      </c>
      <c r="W19" s="168">
        <v>0</v>
      </c>
      <c r="X19" s="168">
        <v>0</v>
      </c>
      <c r="Y19" s="168">
        <v>0</v>
      </c>
      <c r="Z19" s="168">
        <v>0</v>
      </c>
      <c r="AA19" s="168">
        <v>0</v>
      </c>
      <c r="AB19" s="168">
        <v>0</v>
      </c>
      <c r="AC19" s="168">
        <v>0</v>
      </c>
      <c r="AD19" s="168">
        <v>0</v>
      </c>
      <c r="AE19" s="168">
        <v>0</v>
      </c>
      <c r="AF19" s="168">
        <v>0</v>
      </c>
      <c r="AG19" s="168">
        <v>0</v>
      </c>
      <c r="AH19" s="168">
        <v>0</v>
      </c>
      <c r="AI19" s="168">
        <v>0</v>
      </c>
      <c r="AJ19" s="168">
        <v>0</v>
      </c>
      <c r="AK19" s="168">
        <v>0</v>
      </c>
      <c r="AL19" s="168">
        <v>0</v>
      </c>
      <c r="AM19" s="168">
        <v>0</v>
      </c>
      <c r="AN19" s="168">
        <v>0</v>
      </c>
      <c r="AO19" s="168">
        <v>0</v>
      </c>
      <c r="AP19" s="168">
        <v>0</v>
      </c>
      <c r="AQ19" s="168">
        <v>305</v>
      </c>
      <c r="AR19" s="168">
        <v>194</v>
      </c>
      <c r="AS19" s="168">
        <v>255</v>
      </c>
      <c r="AT19" s="168">
        <v>304</v>
      </c>
      <c r="AU19" s="168">
        <v>165</v>
      </c>
      <c r="AV19" s="169">
        <f>IFERROR(SUM(I19:AU19)/SUM(I20:AU20),0)</f>
        <v>1</v>
      </c>
    </row>
    <row r="20" spans="1:60" s="3" customFormat="1" ht="50.1" customHeight="1" thickTop="1" thickBot="1" x14ac:dyDescent="0.3">
      <c r="A20" s="161"/>
      <c r="B20" s="162"/>
      <c r="C20" s="163"/>
      <c r="D20" s="164"/>
      <c r="E20" s="163"/>
      <c r="F20" s="165"/>
      <c r="G20" s="166"/>
      <c r="H20" s="167" t="str">
        <f>'[3]PANEL DE CONTROL DISTRITAL'!H19</f>
        <v xml:space="preserve">Credenciales recibidas </v>
      </c>
      <c r="I20" s="170">
        <v>0</v>
      </c>
      <c r="J20" s="170">
        <v>0</v>
      </c>
      <c r="K20" s="170">
        <v>0</v>
      </c>
      <c r="L20" s="170">
        <v>0</v>
      </c>
      <c r="M20" s="170">
        <v>0</v>
      </c>
      <c r="N20" s="170">
        <v>0</v>
      </c>
      <c r="O20" s="170">
        <v>0</v>
      </c>
      <c r="P20" s="170">
        <v>0</v>
      </c>
      <c r="Q20" s="170">
        <v>0</v>
      </c>
      <c r="R20" s="170">
        <v>0</v>
      </c>
      <c r="S20" s="170">
        <v>0</v>
      </c>
      <c r="T20" s="170">
        <v>0</v>
      </c>
      <c r="U20" s="170">
        <v>0</v>
      </c>
      <c r="V20" s="170">
        <v>0</v>
      </c>
      <c r="W20" s="170">
        <v>0</v>
      </c>
      <c r="X20" s="170">
        <v>0</v>
      </c>
      <c r="Y20" s="170">
        <v>0</v>
      </c>
      <c r="Z20" s="170">
        <v>0</v>
      </c>
      <c r="AA20" s="170">
        <v>0</v>
      </c>
      <c r="AB20" s="170">
        <v>0</v>
      </c>
      <c r="AC20" s="170">
        <v>0</v>
      </c>
      <c r="AD20" s="170">
        <v>0</v>
      </c>
      <c r="AE20" s="170">
        <v>0</v>
      </c>
      <c r="AF20" s="170">
        <v>0</v>
      </c>
      <c r="AG20" s="170">
        <v>0</v>
      </c>
      <c r="AH20" s="170">
        <v>0</v>
      </c>
      <c r="AI20" s="170">
        <v>0</v>
      </c>
      <c r="AJ20" s="170">
        <v>0</v>
      </c>
      <c r="AK20" s="170">
        <v>0</v>
      </c>
      <c r="AL20" s="170">
        <v>0</v>
      </c>
      <c r="AM20" s="170">
        <v>0</v>
      </c>
      <c r="AN20" s="170">
        <v>0</v>
      </c>
      <c r="AO20" s="170">
        <v>0</v>
      </c>
      <c r="AP20" s="170">
        <v>0</v>
      </c>
      <c r="AQ20" s="170">
        <v>305</v>
      </c>
      <c r="AR20" s="170">
        <v>194</v>
      </c>
      <c r="AS20" s="170">
        <v>255</v>
      </c>
      <c r="AT20" s="170">
        <v>304</v>
      </c>
      <c r="AU20" s="170">
        <v>165</v>
      </c>
      <c r="AV20" s="169"/>
    </row>
    <row r="21" spans="1:60" s="47" customFormat="1" ht="8.1" customHeight="1" thickTop="1" thickBot="1" x14ac:dyDescent="0.3">
      <c r="A21" s="171"/>
      <c r="B21" s="172"/>
      <c r="C21" s="173"/>
      <c r="D21" s="174"/>
      <c r="E21" s="173"/>
      <c r="F21" s="175"/>
      <c r="G21" s="176"/>
      <c r="H21" s="177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9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61">
        <f>'[3]PANEL DE CONTROL DISTRITAL'!A21</f>
        <v>5</v>
      </c>
      <c r="B22" s="162" t="str">
        <f>'[3]PANEL DE CONTROL DISTRITAL'!B21</f>
        <v>CONCILIACIÓN</v>
      </c>
      <c r="C22" s="163" t="str">
        <f>'[3]PANEL DE CONTROL DISTRITAL'!C21</f>
        <v>Responsable de Módulo</v>
      </c>
      <c r="D22" s="164" t="str">
        <f>'[3]PANEL DE CONTROL DISTRITAL'!D21</f>
        <v xml:space="preserve">Credenciales disponibles para entrega = </v>
      </c>
      <c r="E22" s="163" t="str">
        <f>'[3]PANEL DE CONTROL DISTRITAL'!E21</f>
        <v>(Credenciales en resguardo / Credenciales totales en SIIRFE disponibles para entrega) x 100</v>
      </c>
      <c r="F22" s="165" t="str">
        <f>'[3]PANEL DE CONTROL DISTRITAL'!F21</f>
        <v>Semanal (remesa)</v>
      </c>
      <c r="G22" s="166">
        <f>'[3]PANEL DE CONTROL DISTRITAL'!G21</f>
        <v>1</v>
      </c>
      <c r="H22" s="167" t="str">
        <f>'[3]PANEL DE CONTROL DISTRITAL'!H21</f>
        <v>Credenciales en resguardo</v>
      </c>
      <c r="I22" s="168">
        <v>0</v>
      </c>
      <c r="J22" s="168">
        <v>0</v>
      </c>
      <c r="K22" s="168">
        <v>0</v>
      </c>
      <c r="L22" s="168">
        <v>0</v>
      </c>
      <c r="M22" s="168">
        <v>0</v>
      </c>
      <c r="N22" s="168">
        <v>0</v>
      </c>
      <c r="O22" s="168">
        <v>0</v>
      </c>
      <c r="P22" s="168">
        <v>0</v>
      </c>
      <c r="Q22" s="168">
        <v>0</v>
      </c>
      <c r="R22" s="168">
        <v>0</v>
      </c>
      <c r="S22" s="168">
        <v>0</v>
      </c>
      <c r="T22" s="168">
        <v>0</v>
      </c>
      <c r="U22" s="168">
        <v>0</v>
      </c>
      <c r="V22" s="168">
        <v>0</v>
      </c>
      <c r="W22" s="168">
        <v>0</v>
      </c>
      <c r="X22" s="168">
        <v>0</v>
      </c>
      <c r="Y22" s="168">
        <v>0</v>
      </c>
      <c r="Z22" s="168">
        <v>0</v>
      </c>
      <c r="AA22" s="168">
        <v>0</v>
      </c>
      <c r="AB22" s="168">
        <v>0</v>
      </c>
      <c r="AC22" s="168">
        <v>0</v>
      </c>
      <c r="AD22" s="168">
        <v>0</v>
      </c>
      <c r="AE22" s="168">
        <v>0</v>
      </c>
      <c r="AF22" s="168">
        <v>0</v>
      </c>
      <c r="AG22" s="168">
        <v>0</v>
      </c>
      <c r="AH22" s="168">
        <v>0</v>
      </c>
      <c r="AI22" s="168">
        <v>0</v>
      </c>
      <c r="AJ22" s="168">
        <v>0</v>
      </c>
      <c r="AK22" s="168">
        <v>0</v>
      </c>
      <c r="AL22" s="168">
        <v>0</v>
      </c>
      <c r="AM22" s="168">
        <v>0</v>
      </c>
      <c r="AN22" s="168">
        <v>0</v>
      </c>
      <c r="AO22" s="168">
        <v>0</v>
      </c>
      <c r="AP22" s="168">
        <v>0</v>
      </c>
      <c r="AQ22" s="168">
        <v>517</v>
      </c>
      <c r="AR22" s="168">
        <v>432</v>
      </c>
      <c r="AS22" s="168">
        <v>430</v>
      </c>
      <c r="AT22" s="168">
        <v>472</v>
      </c>
      <c r="AU22" s="168">
        <v>474</v>
      </c>
      <c r="AV22" s="169">
        <f>IFERROR(SUM(I22:AU22)/SUM(I23:AU23),0)</f>
        <v>1</v>
      </c>
    </row>
    <row r="23" spans="1:60" s="3" customFormat="1" ht="50.1" customHeight="1" thickTop="1" thickBot="1" x14ac:dyDescent="0.3">
      <c r="A23" s="161"/>
      <c r="B23" s="162"/>
      <c r="C23" s="163"/>
      <c r="D23" s="164"/>
      <c r="E23" s="163"/>
      <c r="F23" s="165"/>
      <c r="G23" s="166"/>
      <c r="H23" s="167" t="str">
        <f>'[3]PANEL DE CONTROL DISTRITAL'!H22</f>
        <v>Credenciales totales en SIIRFE disponibles para entrega</v>
      </c>
      <c r="I23" s="170">
        <v>0</v>
      </c>
      <c r="J23" s="170">
        <v>0</v>
      </c>
      <c r="K23" s="170">
        <v>0</v>
      </c>
      <c r="L23" s="170">
        <v>0</v>
      </c>
      <c r="M23" s="170">
        <v>0</v>
      </c>
      <c r="N23" s="170">
        <v>0</v>
      </c>
      <c r="O23" s="170">
        <v>0</v>
      </c>
      <c r="P23" s="170">
        <v>0</v>
      </c>
      <c r="Q23" s="170">
        <v>0</v>
      </c>
      <c r="R23" s="170">
        <v>0</v>
      </c>
      <c r="S23" s="170">
        <v>0</v>
      </c>
      <c r="T23" s="170">
        <v>0</v>
      </c>
      <c r="U23" s="170">
        <v>0</v>
      </c>
      <c r="V23" s="170">
        <v>0</v>
      </c>
      <c r="W23" s="170">
        <v>0</v>
      </c>
      <c r="X23" s="170">
        <v>0</v>
      </c>
      <c r="Y23" s="170">
        <v>0</v>
      </c>
      <c r="Z23" s="170">
        <v>0</v>
      </c>
      <c r="AA23" s="170">
        <v>0</v>
      </c>
      <c r="AB23" s="170">
        <v>0</v>
      </c>
      <c r="AC23" s="170">
        <v>0</v>
      </c>
      <c r="AD23" s="170">
        <v>0</v>
      </c>
      <c r="AE23" s="170">
        <v>0</v>
      </c>
      <c r="AF23" s="170">
        <v>0</v>
      </c>
      <c r="AG23" s="170">
        <v>0</v>
      </c>
      <c r="AH23" s="170">
        <v>0</v>
      </c>
      <c r="AI23" s="170">
        <v>0</v>
      </c>
      <c r="AJ23" s="170">
        <v>0</v>
      </c>
      <c r="AK23" s="170">
        <v>0</v>
      </c>
      <c r="AL23" s="170">
        <v>0</v>
      </c>
      <c r="AM23" s="170">
        <v>0</v>
      </c>
      <c r="AN23" s="170">
        <v>0</v>
      </c>
      <c r="AO23" s="170">
        <v>0</v>
      </c>
      <c r="AP23" s="170">
        <v>0</v>
      </c>
      <c r="AQ23" s="170">
        <v>517</v>
      </c>
      <c r="AR23" s="170">
        <v>432</v>
      </c>
      <c r="AS23" s="170">
        <v>430</v>
      </c>
      <c r="AT23" s="170">
        <v>472</v>
      </c>
      <c r="AU23" s="170">
        <v>474</v>
      </c>
      <c r="AV23" s="169"/>
    </row>
    <row r="24" spans="1:60" s="4" customFormat="1" ht="15" thickTop="1" thickBot="1" x14ac:dyDescent="0.3">
      <c r="A24" s="161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</row>
    <row r="25" spans="1:60" ht="50.1" customHeight="1" thickTop="1" thickBot="1" x14ac:dyDescent="0.3">
      <c r="A25" s="161">
        <f>'[3]PANEL DE CONTROL DISTRITAL'!A24</f>
        <v>6</v>
      </c>
      <c r="B25" s="162" t="str">
        <f>'[3]PANEL DE CONTROL DISTRITAL'!B24</f>
        <v>ENTREGA</v>
      </c>
      <c r="C25" s="163" t="str">
        <f>'[3]PANEL DE CONTROL DISTRITAL'!C24</f>
        <v>Operador de Equipo Tecnológico</v>
      </c>
      <c r="D25" s="164" t="str">
        <f>'[3]PANEL DE CONTROL DISTRITAL'!D24</f>
        <v xml:space="preserve">Efectividad de entrega de CPV en MAC = </v>
      </c>
      <c r="E25" s="163" t="str">
        <f>'[3]PANEL DE CONTROL DISTRITAL'!E24</f>
        <v>(Total de credenciales entregadas / Total de credenciales solicitadas) x 100</v>
      </c>
      <c r="F25" s="165" t="str">
        <f>'[3]PANEL DE CONTROL DISTRITAL'!F24</f>
        <v>Semanal (remesa)</v>
      </c>
      <c r="G25" s="166">
        <f>'[3]PANEL DE CONTROL DISTRITAL'!G24</f>
        <v>0.9</v>
      </c>
      <c r="H25" s="167" t="str">
        <f>'[3]PANEL DE CONTROL DISTRITAL'!H24</f>
        <v xml:space="preserve">Total de credenciales entregadas </v>
      </c>
      <c r="I25" s="168">
        <v>0</v>
      </c>
      <c r="J25" s="168">
        <v>0</v>
      </c>
      <c r="K25" s="168">
        <v>0</v>
      </c>
      <c r="L25" s="168">
        <v>0</v>
      </c>
      <c r="M25" s="168">
        <v>0</v>
      </c>
      <c r="N25" s="168">
        <v>0</v>
      </c>
      <c r="O25" s="168">
        <v>0</v>
      </c>
      <c r="P25" s="168">
        <v>0</v>
      </c>
      <c r="Q25" s="168">
        <v>0</v>
      </c>
      <c r="R25" s="168">
        <v>0</v>
      </c>
      <c r="S25" s="168">
        <v>0</v>
      </c>
      <c r="T25" s="168">
        <v>0</v>
      </c>
      <c r="U25" s="168">
        <v>0</v>
      </c>
      <c r="V25" s="168">
        <v>0</v>
      </c>
      <c r="W25" s="168">
        <v>0</v>
      </c>
      <c r="X25" s="168">
        <v>0</v>
      </c>
      <c r="Y25" s="168">
        <v>0</v>
      </c>
      <c r="Z25" s="168">
        <v>0</v>
      </c>
      <c r="AA25" s="168">
        <v>0</v>
      </c>
      <c r="AB25" s="168">
        <v>0</v>
      </c>
      <c r="AC25" s="168">
        <v>0</v>
      </c>
      <c r="AD25" s="168">
        <v>0</v>
      </c>
      <c r="AE25" s="168">
        <v>0</v>
      </c>
      <c r="AF25" s="168">
        <v>0</v>
      </c>
      <c r="AG25" s="168">
        <v>0</v>
      </c>
      <c r="AH25" s="168">
        <v>0</v>
      </c>
      <c r="AI25" s="168">
        <v>0</v>
      </c>
      <c r="AJ25" s="168">
        <v>0</v>
      </c>
      <c r="AK25" s="168">
        <v>0</v>
      </c>
      <c r="AL25" s="168">
        <v>0</v>
      </c>
      <c r="AM25" s="168">
        <v>0</v>
      </c>
      <c r="AN25" s="168">
        <v>0</v>
      </c>
      <c r="AO25" s="168">
        <v>0</v>
      </c>
      <c r="AP25" s="168">
        <v>0</v>
      </c>
      <c r="AQ25" s="168">
        <v>374</v>
      </c>
      <c r="AR25" s="168">
        <v>279</v>
      </c>
      <c r="AS25" s="168">
        <v>257</v>
      </c>
      <c r="AT25" s="168">
        <v>262</v>
      </c>
      <c r="AU25" s="168">
        <v>163</v>
      </c>
      <c r="AV25" s="169">
        <f>IFERROR(SUM(I25:AU25)/SUM(I26:AU26),0)</f>
        <v>1</v>
      </c>
    </row>
    <row r="26" spans="1:60" ht="50.1" customHeight="1" thickTop="1" thickBot="1" x14ac:dyDescent="0.3">
      <c r="A26" s="161"/>
      <c r="B26" s="162"/>
      <c r="C26" s="163"/>
      <c r="D26" s="164"/>
      <c r="E26" s="163"/>
      <c r="F26" s="165"/>
      <c r="G26" s="166"/>
      <c r="H26" s="167" t="str">
        <f>'[3]PANEL DE CONTROL DISTRITAL'!H25</f>
        <v xml:space="preserve"> Total de credenciales solicitadas</v>
      </c>
      <c r="I26" s="170">
        <v>0</v>
      </c>
      <c r="J26" s="170">
        <v>0</v>
      </c>
      <c r="K26" s="170">
        <v>0</v>
      </c>
      <c r="L26" s="170">
        <v>0</v>
      </c>
      <c r="M26" s="170">
        <v>0</v>
      </c>
      <c r="N26" s="170">
        <v>0</v>
      </c>
      <c r="O26" s="170">
        <v>0</v>
      </c>
      <c r="P26" s="170">
        <v>0</v>
      </c>
      <c r="Q26" s="170">
        <v>0</v>
      </c>
      <c r="R26" s="170">
        <v>0</v>
      </c>
      <c r="S26" s="170">
        <v>0</v>
      </c>
      <c r="T26" s="170">
        <v>0</v>
      </c>
      <c r="U26" s="170">
        <v>0</v>
      </c>
      <c r="V26" s="170">
        <v>0</v>
      </c>
      <c r="W26" s="170">
        <v>0</v>
      </c>
      <c r="X26" s="170">
        <v>0</v>
      </c>
      <c r="Y26" s="170">
        <v>0</v>
      </c>
      <c r="Z26" s="170">
        <v>0</v>
      </c>
      <c r="AA26" s="170">
        <v>0</v>
      </c>
      <c r="AB26" s="170">
        <v>0</v>
      </c>
      <c r="AC26" s="170">
        <v>0</v>
      </c>
      <c r="AD26" s="170">
        <v>0</v>
      </c>
      <c r="AE26" s="170">
        <v>0</v>
      </c>
      <c r="AF26" s="170">
        <v>0</v>
      </c>
      <c r="AG26" s="170">
        <v>0</v>
      </c>
      <c r="AH26" s="170">
        <v>0</v>
      </c>
      <c r="AI26" s="170">
        <v>0</v>
      </c>
      <c r="AJ26" s="170">
        <v>0</v>
      </c>
      <c r="AK26" s="170">
        <v>0</v>
      </c>
      <c r="AL26" s="170">
        <v>0</v>
      </c>
      <c r="AM26" s="170">
        <v>0</v>
      </c>
      <c r="AN26" s="170">
        <v>0</v>
      </c>
      <c r="AO26" s="170">
        <v>0</v>
      </c>
      <c r="AP26" s="170">
        <v>0</v>
      </c>
      <c r="AQ26" s="170">
        <v>374</v>
      </c>
      <c r="AR26" s="170">
        <v>279</v>
      </c>
      <c r="AS26" s="170">
        <v>257</v>
      </c>
      <c r="AT26" s="170">
        <v>262</v>
      </c>
      <c r="AU26" s="170">
        <v>163</v>
      </c>
      <c r="AV26" s="16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F22:F23"/>
    <mergeCell ref="G22:G23"/>
    <mergeCell ref="AV22:AV23"/>
    <mergeCell ref="I29:L29"/>
    <mergeCell ref="B34:M34"/>
    <mergeCell ref="A22:A23"/>
    <mergeCell ref="B22:B23"/>
    <mergeCell ref="C22:C23"/>
    <mergeCell ref="D22:D23"/>
    <mergeCell ref="E22:E23"/>
    <mergeCell ref="F16:F17"/>
    <mergeCell ref="G16:G17"/>
    <mergeCell ref="AV16:AV17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AV15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E10:E11"/>
    <mergeCell ref="F10:F11"/>
    <mergeCell ref="G10:G11"/>
    <mergeCell ref="AV10:AV11"/>
    <mergeCell ref="AS2:AV2"/>
    <mergeCell ref="A1:AV1"/>
    <mergeCell ref="F2:G2"/>
    <mergeCell ref="A4:AV4"/>
    <mergeCell ref="A5:AV5"/>
    <mergeCell ref="A6:A9"/>
    <mergeCell ref="B6:H6"/>
    <mergeCell ref="I6:AU6"/>
    <mergeCell ref="AV6:AV9"/>
    <mergeCell ref="B7:D7"/>
    <mergeCell ref="E7:H7"/>
    <mergeCell ref="I7:AU7"/>
    <mergeCell ref="B8:AU8"/>
    <mergeCell ref="B35:G35"/>
    <mergeCell ref="H35:M35"/>
    <mergeCell ref="B36:G37"/>
    <mergeCell ref="H36:M37"/>
    <mergeCell ref="A24:AV24"/>
    <mergeCell ref="A25:A26"/>
    <mergeCell ref="B25:B26"/>
    <mergeCell ref="C25:C26"/>
    <mergeCell ref="D25:D26"/>
    <mergeCell ref="E25:E26"/>
    <mergeCell ref="F25:F26"/>
    <mergeCell ref="G25:G26"/>
    <mergeCell ref="AV25:AV26"/>
  </mergeCells>
  <conditionalFormatting sqref="I21:AP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186" priority="2" operator="greaterThan">
      <formula>95%</formula>
    </cfRule>
    <cfRule type="cellIs" dxfId="185" priority="3" operator="greaterThanOrEqual">
      <formula>90%</formula>
    </cfRule>
    <cfRule type="cellIs" dxfId="184" priority="4" operator="lessThan">
      <formula>89.99%</formula>
    </cfRule>
  </conditionalFormatting>
  <conditionalFormatting sqref="AV13">
    <cfRule type="cellIs" dxfId="183" priority="5" operator="greaterThan">
      <formula>95%</formula>
    </cfRule>
    <cfRule type="cellIs" dxfId="182" priority="6" operator="greaterThanOrEqual">
      <formula>90%</formula>
    </cfRule>
    <cfRule type="cellIs" dxfId="181" priority="7" operator="lessThan">
      <formula>89.99%</formula>
    </cfRule>
  </conditionalFormatting>
  <conditionalFormatting sqref="AV16">
    <cfRule type="cellIs" dxfId="180" priority="8" operator="greaterThan">
      <formula>95%</formula>
    </cfRule>
    <cfRule type="cellIs" dxfId="179" priority="9" operator="greaterThanOrEqual">
      <formula>90%</formula>
    </cfRule>
    <cfRule type="cellIs" dxfId="178" priority="10" operator="lessThan">
      <formula>89.99%</formula>
    </cfRule>
  </conditionalFormatting>
  <conditionalFormatting sqref="AV19">
    <cfRule type="cellIs" dxfId="177" priority="11" operator="greaterThan">
      <formula>95%</formula>
    </cfRule>
    <cfRule type="cellIs" dxfId="176" priority="12" operator="greaterThanOrEqual">
      <formula>90%</formula>
    </cfRule>
    <cfRule type="cellIs" dxfId="175" priority="13" operator="lessThan">
      <formula>89.99%</formula>
    </cfRule>
  </conditionalFormatting>
  <conditionalFormatting sqref="AV25">
    <cfRule type="cellIs" dxfId="174" priority="14" operator="greaterThan">
      <formula>95%</formula>
    </cfRule>
    <cfRule type="cellIs" dxfId="173" priority="15" operator="greaterThanOrEqual">
      <formula>90%</formula>
    </cfRule>
    <cfRule type="cellIs" dxfId="172" priority="16" operator="lessThan">
      <formula>89.99%</formula>
    </cfRule>
  </conditionalFormatting>
  <conditionalFormatting sqref="AV22">
    <cfRule type="cellIs" dxfId="171" priority="17" operator="greaterThanOrEqual">
      <formula>100%</formula>
    </cfRule>
    <cfRule type="cellIs" dxfId="170" priority="18" operator="lessThan">
      <formula>99.99%</formula>
    </cfRule>
  </conditionalFormatting>
  <conditionalFormatting sqref="AQ21:AU21">
    <cfRule type="colorScale" priority="19">
      <colorScale>
        <cfvo type="min"/>
        <cfvo type="percentile" val="50"/>
        <cfvo type="max"/>
        <color rgb="FFE98BD7"/>
        <color rgb="FFD5007F"/>
        <color rgb="FF950054"/>
      </colorScale>
    </cfRule>
  </conditionalFormatting>
  <dataValidations count="1">
    <dataValidation showDropDown="1" showInputMessage="1" showErrorMessage="1" sqref="G10:G11 G13:G14 G16:G17 G19:G23 C21 G25:G26" xr:uid="{33274A23-534C-4DB4-A553-1F5D243BFDD8}">
      <formula1>0</formula1>
      <formula2>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A256F-0EC4-4377-9B3E-BF8D019C872E}">
  <sheetPr>
    <tabColor rgb="FFC00000"/>
  </sheetPr>
  <dimension ref="A1:BH48"/>
  <sheetViews>
    <sheetView showGridLines="0" zoomScale="85" zoomScaleNormal="85" workbookViewId="0">
      <selection activeCell="A10" sqref="A10:A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9</v>
      </c>
      <c r="F2" s="122" t="s">
        <v>70</v>
      </c>
      <c r="G2" s="122"/>
      <c r="H2" s="22">
        <v>300952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61">
        <f>'[3]PANEL DE CONTROL DISTRITAL'!A9</f>
        <v>1</v>
      </c>
      <c r="B10" s="162" t="str">
        <f>'[3]PANEL DE CONTROL DISTRITAL'!B9</f>
        <v>ENTREVISTA</v>
      </c>
      <c r="C10" s="163" t="str">
        <f>'[3]PANEL DE CONTROL DISTRITAL'!C9</f>
        <v xml:space="preserve"> Auxiliar de Atención Ciudadana</v>
      </c>
      <c r="D10" s="164" t="str">
        <f>'[3]PANEL DE CONTROL DISTRITAL'!D9</f>
        <v>Efectividad de la entrevista =</v>
      </c>
      <c r="E10" s="163" t="str">
        <f>'[3]PANEL DE CONTROL DISTRITAL'!E9</f>
        <v>(Número de trámites aplicados / (Número de fichas requisitadas - Notificaciones de improcedencia de trámite)) x 100</v>
      </c>
      <c r="F10" s="165" t="str">
        <f>'[3]PANEL DE CONTROL DISTRITAL'!F9</f>
        <v>Semanal (remesa)</v>
      </c>
      <c r="G10" s="166">
        <f>'[3]PANEL DE CONTROL DISTRITAL'!G9</f>
        <v>0.9</v>
      </c>
      <c r="H10" s="167" t="str">
        <f>'[3]PANEL DE CONTROL DISTRITAL'!H9</f>
        <v>Número de trámites aplicados</v>
      </c>
      <c r="I10" s="168">
        <v>0</v>
      </c>
      <c r="J10" s="168">
        <v>0</v>
      </c>
      <c r="K10" s="168">
        <v>0</v>
      </c>
      <c r="L10" s="168">
        <v>0</v>
      </c>
      <c r="M10" s="168">
        <v>0</v>
      </c>
      <c r="N10" s="168">
        <v>0</v>
      </c>
      <c r="O10" s="168">
        <v>0</v>
      </c>
      <c r="P10" s="168">
        <v>0</v>
      </c>
      <c r="Q10" s="168">
        <v>0</v>
      </c>
      <c r="R10" s="168">
        <v>0</v>
      </c>
      <c r="S10" s="168">
        <v>0</v>
      </c>
      <c r="T10" s="168">
        <v>0</v>
      </c>
      <c r="U10" s="168">
        <v>0</v>
      </c>
      <c r="V10" s="168">
        <v>0</v>
      </c>
      <c r="W10" s="168">
        <v>0</v>
      </c>
      <c r="X10" s="168">
        <v>0</v>
      </c>
      <c r="Y10" s="168">
        <v>0</v>
      </c>
      <c r="Z10" s="168">
        <v>0</v>
      </c>
      <c r="AA10" s="168">
        <v>0</v>
      </c>
      <c r="AB10" s="168">
        <v>0</v>
      </c>
      <c r="AC10" s="168">
        <v>0</v>
      </c>
      <c r="AD10" s="168">
        <v>0</v>
      </c>
      <c r="AE10" s="168">
        <v>0</v>
      </c>
      <c r="AF10" s="168">
        <v>0</v>
      </c>
      <c r="AG10" s="168">
        <v>0</v>
      </c>
      <c r="AH10" s="168">
        <v>0</v>
      </c>
      <c r="AI10" s="168">
        <v>0</v>
      </c>
      <c r="AJ10" s="168">
        <v>0</v>
      </c>
      <c r="AK10" s="168">
        <v>0</v>
      </c>
      <c r="AL10" s="168">
        <v>0</v>
      </c>
      <c r="AM10" s="168">
        <v>0</v>
      </c>
      <c r="AN10" s="168">
        <v>0</v>
      </c>
      <c r="AO10" s="168">
        <v>0</v>
      </c>
      <c r="AP10" s="168">
        <v>0</v>
      </c>
      <c r="AQ10" s="168">
        <v>351</v>
      </c>
      <c r="AR10" s="168">
        <v>354</v>
      </c>
      <c r="AS10" s="168">
        <v>306</v>
      </c>
      <c r="AT10" s="168">
        <v>287</v>
      </c>
      <c r="AU10" s="168">
        <v>243</v>
      </c>
      <c r="AV10" s="169">
        <f>IFERROR(SUM(I10:AU10)/SUM(I11:AU11),0)</f>
        <v>0.9993514915693904</v>
      </c>
    </row>
    <row r="11" spans="1:60" s="2" customFormat="1" ht="50.1" customHeight="1" thickTop="1" thickBot="1" x14ac:dyDescent="0.3">
      <c r="A11" s="161"/>
      <c r="B11" s="162"/>
      <c r="C11" s="163"/>
      <c r="D11" s="164"/>
      <c r="E11" s="163"/>
      <c r="F11" s="165"/>
      <c r="G11" s="166"/>
      <c r="H11" s="167" t="str">
        <f>'[3]PANEL DE CONTROL DISTRITAL'!H10</f>
        <v>Número de fichas requisitadas - Notificaciones de improcedencia de trámite</v>
      </c>
      <c r="I11" s="170">
        <v>0</v>
      </c>
      <c r="J11" s="170">
        <v>0</v>
      </c>
      <c r="K11" s="170">
        <v>0</v>
      </c>
      <c r="L11" s="170">
        <v>0</v>
      </c>
      <c r="M11" s="170">
        <v>0</v>
      </c>
      <c r="N11" s="170">
        <v>0</v>
      </c>
      <c r="O11" s="170">
        <v>0</v>
      </c>
      <c r="P11" s="170">
        <v>0</v>
      </c>
      <c r="Q11" s="170">
        <v>0</v>
      </c>
      <c r="R11" s="170">
        <v>0</v>
      </c>
      <c r="S11" s="170">
        <v>0</v>
      </c>
      <c r="T11" s="170">
        <v>0</v>
      </c>
      <c r="U11" s="170">
        <v>0</v>
      </c>
      <c r="V11" s="170">
        <v>0</v>
      </c>
      <c r="W11" s="170">
        <v>0</v>
      </c>
      <c r="X11" s="170">
        <v>0</v>
      </c>
      <c r="Y11" s="170">
        <v>0</v>
      </c>
      <c r="Z11" s="170">
        <v>0</v>
      </c>
      <c r="AA11" s="170">
        <v>0</v>
      </c>
      <c r="AB11" s="170">
        <v>0</v>
      </c>
      <c r="AC11" s="170">
        <v>0</v>
      </c>
      <c r="AD11" s="170">
        <v>0</v>
      </c>
      <c r="AE11" s="170">
        <v>0</v>
      </c>
      <c r="AF11" s="170">
        <v>0</v>
      </c>
      <c r="AG11" s="170">
        <v>0</v>
      </c>
      <c r="AH11" s="170">
        <v>0</v>
      </c>
      <c r="AI11" s="170">
        <v>0</v>
      </c>
      <c r="AJ11" s="170">
        <v>0</v>
      </c>
      <c r="AK11" s="170">
        <v>0</v>
      </c>
      <c r="AL11" s="170">
        <v>0</v>
      </c>
      <c r="AM11" s="170">
        <v>0</v>
      </c>
      <c r="AN11" s="170">
        <v>0</v>
      </c>
      <c r="AO11" s="170">
        <v>0</v>
      </c>
      <c r="AP11" s="170">
        <v>0</v>
      </c>
      <c r="AQ11" s="170">
        <v>351</v>
      </c>
      <c r="AR11" s="170">
        <v>354</v>
      </c>
      <c r="AS11" s="170">
        <v>306</v>
      </c>
      <c r="AT11" s="170">
        <v>287</v>
      </c>
      <c r="AU11" s="170">
        <v>244</v>
      </c>
      <c r="AV11" s="169"/>
    </row>
    <row r="12" spans="1:60" s="47" customFormat="1" ht="8.1" customHeight="1" thickTop="1" thickBot="1" x14ac:dyDescent="0.3">
      <c r="A12" s="161"/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61">
        <f>'[3]PANEL DE CONTROL DISTRITAL'!A12</f>
        <v>2</v>
      </c>
      <c r="B13" s="162" t="str">
        <f>'[3]PANEL DE CONTROL DISTRITAL'!B12</f>
        <v>TRÁMITE</v>
      </c>
      <c r="C13" s="163" t="str">
        <f>'[3]PANEL DE CONTROL DISTRITAL'!C12</f>
        <v>Operador de Equipo Tecnológico</v>
      </c>
      <c r="D13" s="164" t="str">
        <f>'[3]PANEL DE CONTROL DISTRITAL'!D12</f>
        <v>Trámites exitosos efectivos=</v>
      </c>
      <c r="E13" s="163" t="str">
        <f>'[3]PANEL DE CONTROL DISTRITAL'!E12</f>
        <v>(Número de trámites exitosos / Número de trámites aplicados) x 100</v>
      </c>
      <c r="F13" s="165" t="str">
        <f>'[3]PANEL DE CONTROL DISTRITAL'!F12</f>
        <v>Semanal (remesa)</v>
      </c>
      <c r="G13" s="166">
        <f>'[3]PANEL DE CONTROL DISTRITAL'!G12</f>
        <v>0.9</v>
      </c>
      <c r="H13" s="167" t="str">
        <f>'[3]PANEL DE CONTROL DISTRITAL'!H12</f>
        <v>Número de trámites exitosos</v>
      </c>
      <c r="I13" s="168">
        <v>0</v>
      </c>
      <c r="J13" s="168">
        <v>0</v>
      </c>
      <c r="K13" s="168">
        <v>0</v>
      </c>
      <c r="L13" s="168">
        <v>0</v>
      </c>
      <c r="M13" s="168">
        <v>0</v>
      </c>
      <c r="N13" s="168">
        <v>0</v>
      </c>
      <c r="O13" s="168">
        <v>0</v>
      </c>
      <c r="P13" s="168">
        <v>0</v>
      </c>
      <c r="Q13" s="168">
        <v>0</v>
      </c>
      <c r="R13" s="168">
        <v>0</v>
      </c>
      <c r="S13" s="168">
        <v>0</v>
      </c>
      <c r="T13" s="168">
        <v>0</v>
      </c>
      <c r="U13" s="168">
        <v>0</v>
      </c>
      <c r="V13" s="168">
        <v>0</v>
      </c>
      <c r="W13" s="168">
        <v>0</v>
      </c>
      <c r="X13" s="168">
        <v>0</v>
      </c>
      <c r="Y13" s="168">
        <v>0</v>
      </c>
      <c r="Z13" s="168">
        <v>0</v>
      </c>
      <c r="AA13" s="168">
        <v>0</v>
      </c>
      <c r="AB13" s="168">
        <v>0</v>
      </c>
      <c r="AC13" s="168">
        <v>0</v>
      </c>
      <c r="AD13" s="168">
        <v>0</v>
      </c>
      <c r="AE13" s="168">
        <v>0</v>
      </c>
      <c r="AF13" s="168">
        <v>0</v>
      </c>
      <c r="AG13" s="168">
        <v>0</v>
      </c>
      <c r="AH13" s="168">
        <v>0</v>
      </c>
      <c r="AI13" s="168">
        <v>0</v>
      </c>
      <c r="AJ13" s="168">
        <v>0</v>
      </c>
      <c r="AK13" s="168">
        <v>0</v>
      </c>
      <c r="AL13" s="168">
        <v>0</v>
      </c>
      <c r="AM13" s="168">
        <v>0</v>
      </c>
      <c r="AN13" s="168">
        <v>0</v>
      </c>
      <c r="AO13" s="168">
        <v>0</v>
      </c>
      <c r="AP13" s="168">
        <v>0</v>
      </c>
      <c r="AQ13" s="168">
        <v>350</v>
      </c>
      <c r="AR13" s="168">
        <v>354</v>
      </c>
      <c r="AS13" s="168">
        <v>305</v>
      </c>
      <c r="AT13" s="168">
        <v>285</v>
      </c>
      <c r="AU13" s="168">
        <v>242</v>
      </c>
      <c r="AV13" s="169">
        <f>IFERROR(SUM(I13:AU13)/SUM(I14:AU14),0)</f>
        <v>0.99675535366645041</v>
      </c>
    </row>
    <row r="14" spans="1:60" s="3" customFormat="1" ht="50.1" customHeight="1" thickTop="1" thickBot="1" x14ac:dyDescent="0.3">
      <c r="A14" s="161"/>
      <c r="B14" s="162"/>
      <c r="C14" s="163"/>
      <c r="D14" s="164"/>
      <c r="E14" s="163"/>
      <c r="F14" s="165"/>
      <c r="G14" s="166"/>
      <c r="H14" s="167" t="str">
        <f>'[3]PANEL DE CONTROL DISTRITAL'!H13</f>
        <v>Número de trámites aplicados</v>
      </c>
      <c r="I14" s="170">
        <v>0</v>
      </c>
      <c r="J14" s="170">
        <v>0</v>
      </c>
      <c r="K14" s="170">
        <v>0</v>
      </c>
      <c r="L14" s="170">
        <v>0</v>
      </c>
      <c r="M14" s="170">
        <v>0</v>
      </c>
      <c r="N14" s="170">
        <v>0</v>
      </c>
      <c r="O14" s="170">
        <v>0</v>
      </c>
      <c r="P14" s="170">
        <v>0</v>
      </c>
      <c r="Q14" s="170">
        <v>0</v>
      </c>
      <c r="R14" s="170">
        <v>0</v>
      </c>
      <c r="S14" s="170">
        <v>0</v>
      </c>
      <c r="T14" s="170">
        <v>0</v>
      </c>
      <c r="U14" s="170">
        <v>0</v>
      </c>
      <c r="V14" s="170">
        <v>0</v>
      </c>
      <c r="W14" s="170">
        <v>0</v>
      </c>
      <c r="X14" s="170">
        <v>0</v>
      </c>
      <c r="Y14" s="170">
        <v>0</v>
      </c>
      <c r="Z14" s="170">
        <v>0</v>
      </c>
      <c r="AA14" s="170">
        <v>0</v>
      </c>
      <c r="AB14" s="170">
        <v>0</v>
      </c>
      <c r="AC14" s="170">
        <v>0</v>
      </c>
      <c r="AD14" s="170">
        <v>0</v>
      </c>
      <c r="AE14" s="170">
        <v>0</v>
      </c>
      <c r="AF14" s="170">
        <v>0</v>
      </c>
      <c r="AG14" s="170">
        <v>0</v>
      </c>
      <c r="AH14" s="170">
        <v>0</v>
      </c>
      <c r="AI14" s="170">
        <v>0</v>
      </c>
      <c r="AJ14" s="170">
        <v>0</v>
      </c>
      <c r="AK14" s="170">
        <v>0</v>
      </c>
      <c r="AL14" s="170">
        <v>0</v>
      </c>
      <c r="AM14" s="170">
        <v>0</v>
      </c>
      <c r="AN14" s="170">
        <v>0</v>
      </c>
      <c r="AO14" s="170">
        <v>0</v>
      </c>
      <c r="AP14" s="170">
        <v>0</v>
      </c>
      <c r="AQ14" s="170">
        <v>351</v>
      </c>
      <c r="AR14" s="170">
        <v>354</v>
      </c>
      <c r="AS14" s="170">
        <v>306</v>
      </c>
      <c r="AT14" s="170">
        <v>287</v>
      </c>
      <c r="AU14" s="170">
        <v>243</v>
      </c>
      <c r="AV14" s="169"/>
    </row>
    <row r="15" spans="1:60" s="47" customFormat="1" ht="8.1" customHeight="1" thickTop="1" thickBot="1" x14ac:dyDescent="0.3">
      <c r="A15" s="161"/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61">
        <f>'[3]PANEL DE CONTROL DISTRITAL'!A15</f>
        <v>3</v>
      </c>
      <c r="B16" s="162" t="str">
        <f>'[3]PANEL DE CONTROL DISTRITAL'!B15</f>
        <v>TRANSFERENCIA</v>
      </c>
      <c r="C16" s="163" t="str">
        <f>'[3]PANEL DE CONTROL DISTRITAL'!C15</f>
        <v>Responsable de Módulo</v>
      </c>
      <c r="D16" s="164" t="str">
        <f>'[3]PANEL DE CONTROL DISTRITAL'!D15</f>
        <v xml:space="preserve">Transacciones exitosas = </v>
      </c>
      <c r="E16" s="163" t="str">
        <f>'[3]PANEL DE CONTROL DISTRITAL'!E15</f>
        <v>(Número de Archivos de Transacción aceptados /Total de Archivos de Transacción procesados) x100</v>
      </c>
      <c r="F16" s="165" t="str">
        <f>'[3]PANEL DE CONTROL DISTRITAL'!F15</f>
        <v>Semanal (remesa)</v>
      </c>
      <c r="G16" s="166">
        <f>'[3]PANEL DE CONTROL DISTRITAL'!G15</f>
        <v>0.9</v>
      </c>
      <c r="H16" s="167" t="str">
        <f>'[3]PANEL DE CONTROL DISTRITAL'!H15</f>
        <v>Número de Archivos de Transacción aceptados</v>
      </c>
      <c r="I16" s="168">
        <v>0</v>
      </c>
      <c r="J16" s="168">
        <v>0</v>
      </c>
      <c r="K16" s="168">
        <v>0</v>
      </c>
      <c r="L16" s="168">
        <v>0</v>
      </c>
      <c r="M16" s="168">
        <v>0</v>
      </c>
      <c r="N16" s="168">
        <v>0</v>
      </c>
      <c r="O16" s="168">
        <v>0</v>
      </c>
      <c r="P16" s="168">
        <v>0</v>
      </c>
      <c r="Q16" s="168">
        <v>0</v>
      </c>
      <c r="R16" s="168">
        <v>0</v>
      </c>
      <c r="S16" s="168">
        <v>0</v>
      </c>
      <c r="T16" s="168">
        <v>0</v>
      </c>
      <c r="U16" s="168">
        <v>0</v>
      </c>
      <c r="V16" s="168">
        <v>0</v>
      </c>
      <c r="W16" s="168">
        <v>0</v>
      </c>
      <c r="X16" s="168">
        <v>0</v>
      </c>
      <c r="Y16" s="168">
        <v>0</v>
      </c>
      <c r="Z16" s="168">
        <v>0</v>
      </c>
      <c r="AA16" s="168">
        <v>0</v>
      </c>
      <c r="AB16" s="168">
        <v>0</v>
      </c>
      <c r="AC16" s="168">
        <v>0</v>
      </c>
      <c r="AD16" s="168">
        <v>0</v>
      </c>
      <c r="AE16" s="168">
        <v>0</v>
      </c>
      <c r="AF16" s="168">
        <v>0</v>
      </c>
      <c r="AG16" s="168">
        <v>0</v>
      </c>
      <c r="AH16" s="168">
        <v>0</v>
      </c>
      <c r="AI16" s="168">
        <v>0</v>
      </c>
      <c r="AJ16" s="168">
        <v>0</v>
      </c>
      <c r="AK16" s="168">
        <v>0</v>
      </c>
      <c r="AL16" s="168">
        <v>0</v>
      </c>
      <c r="AM16" s="168">
        <v>0</v>
      </c>
      <c r="AN16" s="168">
        <v>0</v>
      </c>
      <c r="AO16" s="168">
        <v>0</v>
      </c>
      <c r="AP16" s="168">
        <v>0</v>
      </c>
      <c r="AQ16" s="168">
        <v>351</v>
      </c>
      <c r="AR16" s="168">
        <v>354</v>
      </c>
      <c r="AS16" s="168">
        <v>306</v>
      </c>
      <c r="AT16" s="168">
        <v>287</v>
      </c>
      <c r="AU16" s="168">
        <v>243</v>
      </c>
      <c r="AV16" s="169">
        <f>IFERROR(SUM(I16:AU16)/SUM(I17:AU17),0)</f>
        <v>1</v>
      </c>
    </row>
    <row r="17" spans="1:60" s="3" customFormat="1" ht="50.1" customHeight="1" thickTop="1" thickBot="1" x14ac:dyDescent="0.3">
      <c r="A17" s="161"/>
      <c r="B17" s="162"/>
      <c r="C17" s="163"/>
      <c r="D17" s="164"/>
      <c r="E17" s="163"/>
      <c r="F17" s="165"/>
      <c r="G17" s="166"/>
      <c r="H17" s="167" t="str">
        <f>'[3]PANEL DE CONTROL DISTRITAL'!H16</f>
        <v>Total de Archivos de Transacción procesados</v>
      </c>
      <c r="I17" s="170">
        <v>0</v>
      </c>
      <c r="J17" s="170">
        <v>0</v>
      </c>
      <c r="K17" s="170">
        <v>0</v>
      </c>
      <c r="L17" s="170">
        <v>0</v>
      </c>
      <c r="M17" s="170">
        <v>0</v>
      </c>
      <c r="N17" s="170">
        <v>0</v>
      </c>
      <c r="O17" s="170">
        <v>0</v>
      </c>
      <c r="P17" s="170">
        <v>0</v>
      </c>
      <c r="Q17" s="170">
        <v>0</v>
      </c>
      <c r="R17" s="170">
        <v>0</v>
      </c>
      <c r="S17" s="170">
        <v>0</v>
      </c>
      <c r="T17" s="170">
        <v>0</v>
      </c>
      <c r="U17" s="170">
        <v>0</v>
      </c>
      <c r="V17" s="170">
        <v>0</v>
      </c>
      <c r="W17" s="170">
        <v>0</v>
      </c>
      <c r="X17" s="170">
        <v>0</v>
      </c>
      <c r="Y17" s="170">
        <v>0</v>
      </c>
      <c r="Z17" s="170">
        <v>0</v>
      </c>
      <c r="AA17" s="170">
        <v>0</v>
      </c>
      <c r="AB17" s="170">
        <v>0</v>
      </c>
      <c r="AC17" s="170">
        <v>0</v>
      </c>
      <c r="AD17" s="170">
        <v>0</v>
      </c>
      <c r="AE17" s="170">
        <v>0</v>
      </c>
      <c r="AF17" s="170">
        <v>0</v>
      </c>
      <c r="AG17" s="170">
        <v>0</v>
      </c>
      <c r="AH17" s="170">
        <v>0</v>
      </c>
      <c r="AI17" s="170">
        <v>0</v>
      </c>
      <c r="AJ17" s="170">
        <v>0</v>
      </c>
      <c r="AK17" s="170">
        <v>0</v>
      </c>
      <c r="AL17" s="170">
        <v>0</v>
      </c>
      <c r="AM17" s="170">
        <v>0</v>
      </c>
      <c r="AN17" s="170">
        <v>0</v>
      </c>
      <c r="AO17" s="170">
        <v>0</v>
      </c>
      <c r="AP17" s="170">
        <v>0</v>
      </c>
      <c r="AQ17" s="170">
        <v>351</v>
      </c>
      <c r="AR17" s="170">
        <v>354</v>
      </c>
      <c r="AS17" s="170">
        <v>306</v>
      </c>
      <c r="AT17" s="170">
        <v>287</v>
      </c>
      <c r="AU17" s="170">
        <v>243</v>
      </c>
      <c r="AV17" s="169"/>
    </row>
    <row r="18" spans="1:60" s="47" customFormat="1" ht="8.1" customHeight="1" thickTop="1" thickBot="1" x14ac:dyDescent="0.3">
      <c r="A18" s="161"/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  <c r="AT18" s="161"/>
      <c r="AU18" s="161"/>
      <c r="AV18" s="161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61">
        <f>'[3]PANEL DE CONTROL DISTRITAL'!A18</f>
        <v>4</v>
      </c>
      <c r="B19" s="162" t="str">
        <f>'[3]PANEL DE CONTROL DISTRITAL'!B18</f>
        <v>CONCILIACIÓN</v>
      </c>
      <c r="C19" s="163" t="str">
        <f>'[3]PANEL DE CONTROL DISTRITAL'!C18</f>
        <v>Responsable de Módulo</v>
      </c>
      <c r="D19" s="164" t="str">
        <f>'[3]PANEL DE CONTROL DISTRITAL'!D18</f>
        <v xml:space="preserve">Credenciales disponibles para entrega = </v>
      </c>
      <c r="E19" s="163" t="str">
        <f>'[3]PANEL DE CONTROL DISTRITAL'!E18</f>
        <v>((Credenciales recibidas - credenciales inconsistentes) / Credenciales recibidas) x 100</v>
      </c>
      <c r="F19" s="165" t="str">
        <f>'[3]PANEL DE CONTROL DISTRITAL'!F18</f>
        <v>Semanal (remesa)</v>
      </c>
      <c r="G19" s="166">
        <f>'[3]PANEL DE CONTROL DISTRITAL'!G18</f>
        <v>0.9</v>
      </c>
      <c r="H19" s="167" t="str">
        <f>'[3]PANEL DE CONTROL DISTRITAL'!H18</f>
        <v xml:space="preserve">Credenciales Recibidas - Credenciales inconsistentes </v>
      </c>
      <c r="I19" s="168">
        <v>0</v>
      </c>
      <c r="J19" s="168">
        <v>0</v>
      </c>
      <c r="K19" s="168">
        <v>0</v>
      </c>
      <c r="L19" s="168">
        <v>0</v>
      </c>
      <c r="M19" s="168">
        <v>0</v>
      </c>
      <c r="N19" s="168">
        <v>0</v>
      </c>
      <c r="O19" s="168">
        <v>0</v>
      </c>
      <c r="P19" s="168">
        <v>0</v>
      </c>
      <c r="Q19" s="168">
        <v>0</v>
      </c>
      <c r="R19" s="168">
        <v>0</v>
      </c>
      <c r="S19" s="168">
        <v>0</v>
      </c>
      <c r="T19" s="168">
        <v>0</v>
      </c>
      <c r="U19" s="168">
        <v>0</v>
      </c>
      <c r="V19" s="168">
        <v>0</v>
      </c>
      <c r="W19" s="168">
        <v>0</v>
      </c>
      <c r="X19" s="168">
        <v>0</v>
      </c>
      <c r="Y19" s="168">
        <v>0</v>
      </c>
      <c r="Z19" s="168">
        <v>0</v>
      </c>
      <c r="AA19" s="168">
        <v>0</v>
      </c>
      <c r="AB19" s="168">
        <v>0</v>
      </c>
      <c r="AC19" s="168">
        <v>0</v>
      </c>
      <c r="AD19" s="168">
        <v>0</v>
      </c>
      <c r="AE19" s="168">
        <v>0</v>
      </c>
      <c r="AF19" s="168">
        <v>0</v>
      </c>
      <c r="AG19" s="168">
        <v>0</v>
      </c>
      <c r="AH19" s="168">
        <v>0</v>
      </c>
      <c r="AI19" s="168">
        <v>0</v>
      </c>
      <c r="AJ19" s="168">
        <v>0</v>
      </c>
      <c r="AK19" s="168">
        <v>0</v>
      </c>
      <c r="AL19" s="168">
        <v>0</v>
      </c>
      <c r="AM19" s="168">
        <v>0</v>
      </c>
      <c r="AN19" s="168">
        <v>0</v>
      </c>
      <c r="AO19" s="168">
        <v>0</v>
      </c>
      <c r="AP19" s="168">
        <v>0</v>
      </c>
      <c r="AQ19" s="168">
        <v>756</v>
      </c>
      <c r="AR19" s="168">
        <v>282</v>
      </c>
      <c r="AS19" s="168">
        <v>324</v>
      </c>
      <c r="AT19" s="168">
        <v>393</v>
      </c>
      <c r="AU19" s="168">
        <v>154</v>
      </c>
      <c r="AV19" s="169">
        <f>IFERROR(SUM(I19:AU19)/SUM(I20:AU20),0)</f>
        <v>1</v>
      </c>
    </row>
    <row r="20" spans="1:60" s="3" customFormat="1" ht="50.1" customHeight="1" thickTop="1" thickBot="1" x14ac:dyDescent="0.3">
      <c r="A20" s="161"/>
      <c r="B20" s="162"/>
      <c r="C20" s="163"/>
      <c r="D20" s="164"/>
      <c r="E20" s="163"/>
      <c r="F20" s="165"/>
      <c r="G20" s="166"/>
      <c r="H20" s="167" t="str">
        <f>'[3]PANEL DE CONTROL DISTRITAL'!H19</f>
        <v xml:space="preserve">Credenciales recibidas </v>
      </c>
      <c r="I20" s="170">
        <v>0</v>
      </c>
      <c r="J20" s="170">
        <v>0</v>
      </c>
      <c r="K20" s="170">
        <v>0</v>
      </c>
      <c r="L20" s="170">
        <v>0</v>
      </c>
      <c r="M20" s="170">
        <v>0</v>
      </c>
      <c r="N20" s="170">
        <v>0</v>
      </c>
      <c r="O20" s="170">
        <v>0</v>
      </c>
      <c r="P20" s="170">
        <v>0</v>
      </c>
      <c r="Q20" s="170">
        <v>0</v>
      </c>
      <c r="R20" s="170">
        <v>0</v>
      </c>
      <c r="S20" s="170">
        <v>0</v>
      </c>
      <c r="T20" s="170">
        <v>0</v>
      </c>
      <c r="U20" s="170">
        <v>0</v>
      </c>
      <c r="V20" s="170">
        <v>0</v>
      </c>
      <c r="W20" s="170">
        <v>0</v>
      </c>
      <c r="X20" s="170">
        <v>0</v>
      </c>
      <c r="Y20" s="170">
        <v>0</v>
      </c>
      <c r="Z20" s="170">
        <v>0</v>
      </c>
      <c r="AA20" s="170">
        <v>0</v>
      </c>
      <c r="AB20" s="170">
        <v>0</v>
      </c>
      <c r="AC20" s="170">
        <v>0</v>
      </c>
      <c r="AD20" s="170">
        <v>0</v>
      </c>
      <c r="AE20" s="170">
        <v>0</v>
      </c>
      <c r="AF20" s="170">
        <v>0</v>
      </c>
      <c r="AG20" s="170">
        <v>0</v>
      </c>
      <c r="AH20" s="170">
        <v>0</v>
      </c>
      <c r="AI20" s="170">
        <v>0</v>
      </c>
      <c r="AJ20" s="170">
        <v>0</v>
      </c>
      <c r="AK20" s="170">
        <v>0</v>
      </c>
      <c r="AL20" s="170">
        <v>0</v>
      </c>
      <c r="AM20" s="170">
        <v>0</v>
      </c>
      <c r="AN20" s="170">
        <v>0</v>
      </c>
      <c r="AO20" s="170">
        <v>0</v>
      </c>
      <c r="AP20" s="170">
        <v>0</v>
      </c>
      <c r="AQ20" s="170">
        <v>756</v>
      </c>
      <c r="AR20" s="170">
        <v>282</v>
      </c>
      <c r="AS20" s="170">
        <v>324</v>
      </c>
      <c r="AT20" s="170">
        <v>393</v>
      </c>
      <c r="AU20" s="170">
        <v>154</v>
      </c>
      <c r="AV20" s="169"/>
    </row>
    <row r="21" spans="1:60" s="47" customFormat="1" ht="8.1" customHeight="1" thickTop="1" thickBot="1" x14ac:dyDescent="0.3">
      <c r="A21" s="171"/>
      <c r="B21" s="172"/>
      <c r="C21" s="173"/>
      <c r="D21" s="174"/>
      <c r="E21" s="173"/>
      <c r="F21" s="175"/>
      <c r="G21" s="176"/>
      <c r="H21" s="177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9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61">
        <f>'[3]PANEL DE CONTROL DISTRITAL'!A21</f>
        <v>5</v>
      </c>
      <c r="B22" s="162" t="str">
        <f>'[3]PANEL DE CONTROL DISTRITAL'!B21</f>
        <v>CONCILIACIÓN</v>
      </c>
      <c r="C22" s="163" t="str">
        <f>'[3]PANEL DE CONTROL DISTRITAL'!C21</f>
        <v>Responsable de Módulo</v>
      </c>
      <c r="D22" s="164" t="str">
        <f>'[3]PANEL DE CONTROL DISTRITAL'!D21</f>
        <v xml:space="preserve">Credenciales disponibles para entrega = </v>
      </c>
      <c r="E22" s="163" t="str">
        <f>'[3]PANEL DE CONTROL DISTRITAL'!E21</f>
        <v>(Credenciales en resguardo / Credenciales totales en SIIRFE disponibles para entrega) x 100</v>
      </c>
      <c r="F22" s="165" t="str">
        <f>'[3]PANEL DE CONTROL DISTRITAL'!F21</f>
        <v>Semanal (remesa)</v>
      </c>
      <c r="G22" s="166">
        <f>'[3]PANEL DE CONTROL DISTRITAL'!G21</f>
        <v>1</v>
      </c>
      <c r="H22" s="167" t="str">
        <f>'[3]PANEL DE CONTROL DISTRITAL'!H21</f>
        <v>Credenciales en resguardo</v>
      </c>
      <c r="I22" s="168">
        <v>0</v>
      </c>
      <c r="J22" s="168">
        <v>0</v>
      </c>
      <c r="K22" s="168">
        <v>0</v>
      </c>
      <c r="L22" s="168">
        <v>0</v>
      </c>
      <c r="M22" s="168">
        <v>0</v>
      </c>
      <c r="N22" s="168">
        <v>0</v>
      </c>
      <c r="O22" s="168">
        <v>0</v>
      </c>
      <c r="P22" s="168">
        <v>0</v>
      </c>
      <c r="Q22" s="168">
        <v>0</v>
      </c>
      <c r="R22" s="168">
        <v>0</v>
      </c>
      <c r="S22" s="168">
        <v>0</v>
      </c>
      <c r="T22" s="168">
        <v>0</v>
      </c>
      <c r="U22" s="168">
        <v>0</v>
      </c>
      <c r="V22" s="168">
        <v>0</v>
      </c>
      <c r="W22" s="168">
        <v>0</v>
      </c>
      <c r="X22" s="168">
        <v>0</v>
      </c>
      <c r="Y22" s="168">
        <v>0</v>
      </c>
      <c r="Z22" s="168">
        <v>0</v>
      </c>
      <c r="AA22" s="168">
        <v>0</v>
      </c>
      <c r="AB22" s="168">
        <v>0</v>
      </c>
      <c r="AC22" s="168">
        <v>0</v>
      </c>
      <c r="AD22" s="168">
        <v>0</v>
      </c>
      <c r="AE22" s="168">
        <v>0</v>
      </c>
      <c r="AF22" s="168">
        <v>0</v>
      </c>
      <c r="AG22" s="168">
        <v>0</v>
      </c>
      <c r="AH22" s="168">
        <v>0</v>
      </c>
      <c r="AI22" s="168">
        <v>0</v>
      </c>
      <c r="AJ22" s="168">
        <v>0</v>
      </c>
      <c r="AK22" s="168">
        <v>0</v>
      </c>
      <c r="AL22" s="168">
        <v>0</v>
      </c>
      <c r="AM22" s="168">
        <v>0</v>
      </c>
      <c r="AN22" s="168">
        <v>0</v>
      </c>
      <c r="AO22" s="168">
        <v>0</v>
      </c>
      <c r="AP22" s="168">
        <v>0</v>
      </c>
      <c r="AQ22" s="168">
        <v>853</v>
      </c>
      <c r="AR22" s="168">
        <v>710</v>
      </c>
      <c r="AS22" s="168">
        <v>637</v>
      </c>
      <c r="AT22" s="168">
        <v>677</v>
      </c>
      <c r="AU22" s="168">
        <v>579</v>
      </c>
      <c r="AV22" s="169">
        <f>IFERROR(SUM(I22:AU22)/SUM(I23:AU23),0)</f>
        <v>1</v>
      </c>
    </row>
    <row r="23" spans="1:60" s="3" customFormat="1" ht="50.1" customHeight="1" thickTop="1" thickBot="1" x14ac:dyDescent="0.3">
      <c r="A23" s="161"/>
      <c r="B23" s="162"/>
      <c r="C23" s="163"/>
      <c r="D23" s="164"/>
      <c r="E23" s="163"/>
      <c r="F23" s="165"/>
      <c r="G23" s="166"/>
      <c r="H23" s="167" t="str">
        <f>'[3]PANEL DE CONTROL DISTRITAL'!H22</f>
        <v>Credenciales totales en SIIRFE disponibles para entrega</v>
      </c>
      <c r="I23" s="170">
        <v>0</v>
      </c>
      <c r="J23" s="170">
        <v>0</v>
      </c>
      <c r="K23" s="170">
        <v>0</v>
      </c>
      <c r="L23" s="170">
        <v>0</v>
      </c>
      <c r="M23" s="170">
        <v>0</v>
      </c>
      <c r="N23" s="170">
        <v>0</v>
      </c>
      <c r="O23" s="170">
        <v>0</v>
      </c>
      <c r="P23" s="170">
        <v>0</v>
      </c>
      <c r="Q23" s="170">
        <v>0</v>
      </c>
      <c r="R23" s="170">
        <v>0</v>
      </c>
      <c r="S23" s="170">
        <v>0</v>
      </c>
      <c r="T23" s="170">
        <v>0</v>
      </c>
      <c r="U23" s="170">
        <v>0</v>
      </c>
      <c r="V23" s="170">
        <v>0</v>
      </c>
      <c r="W23" s="170">
        <v>0</v>
      </c>
      <c r="X23" s="170">
        <v>0</v>
      </c>
      <c r="Y23" s="170">
        <v>0</v>
      </c>
      <c r="Z23" s="170">
        <v>0</v>
      </c>
      <c r="AA23" s="170">
        <v>0</v>
      </c>
      <c r="AB23" s="170">
        <v>0</v>
      </c>
      <c r="AC23" s="170">
        <v>0</v>
      </c>
      <c r="AD23" s="170">
        <v>0</v>
      </c>
      <c r="AE23" s="170">
        <v>0</v>
      </c>
      <c r="AF23" s="170">
        <v>0</v>
      </c>
      <c r="AG23" s="170">
        <v>0</v>
      </c>
      <c r="AH23" s="170">
        <v>0</v>
      </c>
      <c r="AI23" s="170">
        <v>0</v>
      </c>
      <c r="AJ23" s="170">
        <v>0</v>
      </c>
      <c r="AK23" s="170">
        <v>0</v>
      </c>
      <c r="AL23" s="170">
        <v>0</v>
      </c>
      <c r="AM23" s="170">
        <v>0</v>
      </c>
      <c r="AN23" s="170">
        <v>0</v>
      </c>
      <c r="AO23" s="170">
        <v>0</v>
      </c>
      <c r="AP23" s="170">
        <v>0</v>
      </c>
      <c r="AQ23" s="170">
        <v>853</v>
      </c>
      <c r="AR23" s="170">
        <v>710</v>
      </c>
      <c r="AS23" s="170">
        <v>637</v>
      </c>
      <c r="AT23" s="170">
        <v>677</v>
      </c>
      <c r="AU23" s="170">
        <v>579</v>
      </c>
      <c r="AV23" s="169"/>
    </row>
    <row r="24" spans="1:60" s="4" customFormat="1" ht="15" thickTop="1" thickBot="1" x14ac:dyDescent="0.3">
      <c r="A24" s="161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</row>
    <row r="25" spans="1:60" ht="50.1" customHeight="1" thickTop="1" thickBot="1" x14ac:dyDescent="0.3">
      <c r="A25" s="161">
        <f>'[3]PANEL DE CONTROL DISTRITAL'!A24</f>
        <v>6</v>
      </c>
      <c r="B25" s="162" t="str">
        <f>'[3]PANEL DE CONTROL DISTRITAL'!B24</f>
        <v>ENTREGA</v>
      </c>
      <c r="C25" s="163" t="str">
        <f>'[3]PANEL DE CONTROL DISTRITAL'!C24</f>
        <v>Operador de Equipo Tecnológico</v>
      </c>
      <c r="D25" s="164" t="str">
        <f>'[3]PANEL DE CONTROL DISTRITAL'!D24</f>
        <v xml:space="preserve">Efectividad de entrega de CPV en MAC = </v>
      </c>
      <c r="E25" s="163" t="str">
        <f>'[3]PANEL DE CONTROL DISTRITAL'!E24</f>
        <v>(Total de credenciales entregadas / Total de credenciales solicitadas) x 100</v>
      </c>
      <c r="F25" s="165" t="str">
        <f>'[3]PANEL DE CONTROL DISTRITAL'!F24</f>
        <v>Semanal (remesa)</v>
      </c>
      <c r="G25" s="166">
        <f>'[3]PANEL DE CONTROL DISTRITAL'!G24</f>
        <v>0.9</v>
      </c>
      <c r="H25" s="167" t="str">
        <f>'[3]PANEL DE CONTROL DISTRITAL'!H24</f>
        <v xml:space="preserve">Total de credenciales entregadas </v>
      </c>
      <c r="I25" s="168">
        <v>0</v>
      </c>
      <c r="J25" s="168">
        <v>0</v>
      </c>
      <c r="K25" s="168">
        <v>0</v>
      </c>
      <c r="L25" s="168">
        <v>0</v>
      </c>
      <c r="M25" s="168">
        <v>0</v>
      </c>
      <c r="N25" s="168">
        <v>0</v>
      </c>
      <c r="O25" s="168">
        <v>0</v>
      </c>
      <c r="P25" s="168">
        <v>0</v>
      </c>
      <c r="Q25" s="168">
        <v>0</v>
      </c>
      <c r="R25" s="168">
        <v>0</v>
      </c>
      <c r="S25" s="168">
        <v>0</v>
      </c>
      <c r="T25" s="168">
        <v>0</v>
      </c>
      <c r="U25" s="168">
        <v>0</v>
      </c>
      <c r="V25" s="168">
        <v>0</v>
      </c>
      <c r="W25" s="168">
        <v>0</v>
      </c>
      <c r="X25" s="168">
        <v>0</v>
      </c>
      <c r="Y25" s="168">
        <v>0</v>
      </c>
      <c r="Z25" s="168">
        <v>0</v>
      </c>
      <c r="AA25" s="168">
        <v>0</v>
      </c>
      <c r="AB25" s="168">
        <v>0</v>
      </c>
      <c r="AC25" s="168">
        <v>0</v>
      </c>
      <c r="AD25" s="168">
        <v>0</v>
      </c>
      <c r="AE25" s="168">
        <v>0</v>
      </c>
      <c r="AF25" s="168">
        <v>0</v>
      </c>
      <c r="AG25" s="168">
        <v>0</v>
      </c>
      <c r="AH25" s="168">
        <v>0</v>
      </c>
      <c r="AI25" s="168">
        <v>0</v>
      </c>
      <c r="AJ25" s="168">
        <v>0</v>
      </c>
      <c r="AK25" s="168">
        <v>0</v>
      </c>
      <c r="AL25" s="168">
        <v>0</v>
      </c>
      <c r="AM25" s="168">
        <v>0</v>
      </c>
      <c r="AN25" s="168">
        <v>0</v>
      </c>
      <c r="AO25" s="168">
        <v>0</v>
      </c>
      <c r="AP25" s="168">
        <v>0</v>
      </c>
      <c r="AQ25" s="168">
        <v>524</v>
      </c>
      <c r="AR25" s="168">
        <v>425</v>
      </c>
      <c r="AS25" s="168">
        <v>397</v>
      </c>
      <c r="AT25" s="168">
        <v>353</v>
      </c>
      <c r="AU25" s="168">
        <v>250</v>
      </c>
      <c r="AV25" s="169">
        <f>IFERROR(SUM(I25:AU25)/SUM(I26:AU26),0)</f>
        <v>0.9948953547728433</v>
      </c>
    </row>
    <row r="26" spans="1:60" ht="50.1" customHeight="1" thickTop="1" thickBot="1" x14ac:dyDescent="0.3">
      <c r="A26" s="161"/>
      <c r="B26" s="162"/>
      <c r="C26" s="163"/>
      <c r="D26" s="164"/>
      <c r="E26" s="163"/>
      <c r="F26" s="165"/>
      <c r="G26" s="166"/>
      <c r="H26" s="167" t="str">
        <f>'[3]PANEL DE CONTROL DISTRITAL'!H25</f>
        <v xml:space="preserve"> Total de credenciales solicitadas</v>
      </c>
      <c r="I26" s="170">
        <v>0</v>
      </c>
      <c r="J26" s="170">
        <v>0</v>
      </c>
      <c r="K26" s="170">
        <v>0</v>
      </c>
      <c r="L26" s="170">
        <v>0</v>
      </c>
      <c r="M26" s="170">
        <v>0</v>
      </c>
      <c r="N26" s="170">
        <v>0</v>
      </c>
      <c r="O26" s="170">
        <v>0</v>
      </c>
      <c r="P26" s="170">
        <v>0</v>
      </c>
      <c r="Q26" s="170">
        <v>0</v>
      </c>
      <c r="R26" s="170">
        <v>0</v>
      </c>
      <c r="S26" s="170">
        <v>0</v>
      </c>
      <c r="T26" s="170">
        <v>0</v>
      </c>
      <c r="U26" s="170">
        <v>0</v>
      </c>
      <c r="V26" s="170">
        <v>0</v>
      </c>
      <c r="W26" s="170">
        <v>0</v>
      </c>
      <c r="X26" s="170">
        <v>0</v>
      </c>
      <c r="Y26" s="170">
        <v>0</v>
      </c>
      <c r="Z26" s="170">
        <v>0</v>
      </c>
      <c r="AA26" s="170">
        <v>0</v>
      </c>
      <c r="AB26" s="170">
        <v>0</v>
      </c>
      <c r="AC26" s="170">
        <v>0</v>
      </c>
      <c r="AD26" s="170">
        <v>0</v>
      </c>
      <c r="AE26" s="170">
        <v>0</v>
      </c>
      <c r="AF26" s="170">
        <v>0</v>
      </c>
      <c r="AG26" s="170">
        <v>0</v>
      </c>
      <c r="AH26" s="170">
        <v>0</v>
      </c>
      <c r="AI26" s="170">
        <v>0</v>
      </c>
      <c r="AJ26" s="170">
        <v>0</v>
      </c>
      <c r="AK26" s="170">
        <v>0</v>
      </c>
      <c r="AL26" s="170">
        <v>0</v>
      </c>
      <c r="AM26" s="170">
        <v>0</v>
      </c>
      <c r="AN26" s="170">
        <v>0</v>
      </c>
      <c r="AO26" s="170">
        <v>0</v>
      </c>
      <c r="AP26" s="170">
        <v>0</v>
      </c>
      <c r="AQ26" s="170">
        <v>526</v>
      </c>
      <c r="AR26" s="170">
        <v>429</v>
      </c>
      <c r="AS26" s="170">
        <v>399</v>
      </c>
      <c r="AT26" s="170">
        <v>353</v>
      </c>
      <c r="AU26" s="170">
        <v>252</v>
      </c>
      <c r="AV26" s="16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AV25:AV26"/>
    <mergeCell ref="I29:L29"/>
    <mergeCell ref="B34:M34"/>
    <mergeCell ref="B35:G35"/>
    <mergeCell ref="H35:M35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A10:A11"/>
    <mergeCell ref="B10:B11"/>
    <mergeCell ref="C10:C11"/>
    <mergeCell ref="D10:D11"/>
    <mergeCell ref="E10:E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</mergeCells>
  <conditionalFormatting sqref="I21:AP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169" priority="2" operator="greaterThan">
      <formula>95%</formula>
    </cfRule>
    <cfRule type="cellIs" dxfId="168" priority="3" operator="greaterThanOrEqual">
      <formula>90%</formula>
    </cfRule>
    <cfRule type="cellIs" dxfId="167" priority="4" operator="lessThan">
      <formula>89.99%</formula>
    </cfRule>
  </conditionalFormatting>
  <conditionalFormatting sqref="AV13">
    <cfRule type="cellIs" dxfId="166" priority="5" operator="greaterThan">
      <formula>95%</formula>
    </cfRule>
    <cfRule type="cellIs" dxfId="165" priority="6" operator="greaterThanOrEqual">
      <formula>90%</formula>
    </cfRule>
    <cfRule type="cellIs" dxfId="164" priority="7" operator="lessThan">
      <formula>89.99%</formula>
    </cfRule>
  </conditionalFormatting>
  <conditionalFormatting sqref="AV16">
    <cfRule type="cellIs" dxfId="163" priority="8" operator="greaterThan">
      <formula>95%</formula>
    </cfRule>
    <cfRule type="cellIs" dxfId="162" priority="9" operator="greaterThanOrEqual">
      <formula>90%</formula>
    </cfRule>
    <cfRule type="cellIs" dxfId="161" priority="10" operator="lessThan">
      <formula>89.99%</formula>
    </cfRule>
  </conditionalFormatting>
  <conditionalFormatting sqref="AV19">
    <cfRule type="cellIs" dxfId="160" priority="11" operator="greaterThan">
      <formula>95%</formula>
    </cfRule>
    <cfRule type="cellIs" dxfId="159" priority="12" operator="greaterThanOrEqual">
      <formula>90%</formula>
    </cfRule>
    <cfRule type="cellIs" dxfId="158" priority="13" operator="lessThan">
      <formula>89.99%</formula>
    </cfRule>
  </conditionalFormatting>
  <conditionalFormatting sqref="AV25">
    <cfRule type="cellIs" dxfId="157" priority="14" operator="greaterThan">
      <formula>95%</formula>
    </cfRule>
    <cfRule type="cellIs" dxfId="156" priority="15" operator="greaterThanOrEqual">
      <formula>90%</formula>
    </cfRule>
    <cfRule type="cellIs" dxfId="155" priority="16" operator="lessThan">
      <formula>89.99%</formula>
    </cfRule>
  </conditionalFormatting>
  <conditionalFormatting sqref="AV22">
    <cfRule type="cellIs" dxfId="154" priority="17" operator="greaterThanOrEqual">
      <formula>100%</formula>
    </cfRule>
    <cfRule type="cellIs" dxfId="153" priority="18" operator="lessThan">
      <formula>99.99%</formula>
    </cfRule>
  </conditionalFormatting>
  <conditionalFormatting sqref="AQ21:AU21">
    <cfRule type="colorScale" priority="19">
      <colorScale>
        <cfvo type="min"/>
        <cfvo type="percentile" val="50"/>
        <cfvo type="max"/>
        <color rgb="FFE98BD7"/>
        <color rgb="FFD5007F"/>
        <color rgb="FF950054"/>
      </colorScale>
    </cfRule>
  </conditionalFormatting>
  <dataValidations count="1">
    <dataValidation showDropDown="1" showInputMessage="1" showErrorMessage="1" sqref="G10:G11 G13:G14 G16:G17 G19:G23 C21 G25:G26" xr:uid="{42D70D52-6AB2-493C-86DD-3FB219CCA377}">
      <formula1>0</formula1>
      <formula2>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1E484-DC6F-466F-8932-322E4C7783DA}">
  <sheetPr>
    <tabColor rgb="FF00B0F0"/>
  </sheetPr>
  <dimension ref="A1:BH38"/>
  <sheetViews>
    <sheetView showGridLines="0" zoomScale="85" zoomScaleNormal="85" workbookViewId="0">
      <selection activeCell="A10" sqref="A10:A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1</v>
      </c>
      <c r="F2" s="122" t="s">
        <v>70</v>
      </c>
      <c r="G2" s="122"/>
      <c r="H2" s="22">
        <v>300152</v>
      </c>
      <c r="I2" s="21"/>
      <c r="J2" s="21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3" t="str">
        <f>'PANEL DE CONTROL DISTRITAL'!M2</f>
        <v>Fecha de corte: 31/08/2023</v>
      </c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'[2]PANEL DE CONTROL DISTRITAL'!A9</f>
        <v>1</v>
      </c>
      <c r="B10" s="121" t="str">
        <f>'[2]PANEL DE CONTROL DISTRITAL'!B9</f>
        <v>ENTREVISTA</v>
      </c>
      <c r="C10" s="116" t="str">
        <f>'[2]PANEL DE CONTROL DISTRITAL'!C9</f>
        <v xml:space="preserve"> Auxiliar de Atención Ciudadana</v>
      </c>
      <c r="D10" s="117" t="str">
        <f>'[2]PANEL DE CONTROL DISTRITAL'!D9</f>
        <v>Efectividad de la entrevista =</v>
      </c>
      <c r="E10" s="116" t="str">
        <f>'[2]PANEL DE CONTROL DISTRITAL'!E9</f>
        <v>(Número de trámites aplicados / (Número de fichas requisitadas - Notificaciones de improcedencia de trámite)) x 100</v>
      </c>
      <c r="F10" s="118" t="str">
        <f>'[2]PANEL DE CONTROL DISTRITAL'!F9</f>
        <v>Semanal (remesa)</v>
      </c>
      <c r="G10" s="119">
        <f>'[2]PANEL DE CONTROL DISTRITAL'!G9</f>
        <v>0.9</v>
      </c>
      <c r="H10" s="27" t="str">
        <f>'[2]PANEL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191</v>
      </c>
      <c r="AR10" s="25">
        <v>97</v>
      </c>
      <c r="AS10" s="25">
        <v>99</v>
      </c>
      <c r="AT10" s="25">
        <v>195</v>
      </c>
      <c r="AU10" s="25">
        <v>73</v>
      </c>
      <c r="AV10" s="109">
        <f>IFERROR(SUM(I10:AU10)/SUM(I11:AU11),0)</f>
        <v>1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'[2]PANEL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191</v>
      </c>
      <c r="AR11" s="45">
        <v>97</v>
      </c>
      <c r="AS11" s="45">
        <v>99</v>
      </c>
      <c r="AT11" s="45">
        <v>195</v>
      </c>
      <c r="AU11" s="45">
        <v>73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'[2]PANEL DE CONTROL DISTRITAL'!A12</f>
        <v>2</v>
      </c>
      <c r="B13" s="121" t="str">
        <f>'[2]PANEL DE CONTROL DISTRITAL'!B12</f>
        <v>TRÁMITE</v>
      </c>
      <c r="C13" s="116" t="str">
        <f>'[2]PANEL DE CONTROL DISTRITAL'!C12</f>
        <v>Operador de Equipo Tecnológico</v>
      </c>
      <c r="D13" s="117" t="str">
        <f>'[2]PANEL DE CONTROL DISTRITAL'!D12</f>
        <v>Trámites exitosos efectivos=</v>
      </c>
      <c r="E13" s="116" t="str">
        <f>'[2]PANEL DE CONTROL DISTRITAL'!E12</f>
        <v>(Número de trámites exitosos / Número de trámites aplicados) x 100</v>
      </c>
      <c r="F13" s="118" t="str">
        <f>'[2]PANEL DE CONTROL DISTRITAL'!F12</f>
        <v>Semanal (remesa)</v>
      </c>
      <c r="G13" s="119">
        <f>'[2]PANEL DE CONTROL DISTRITAL'!G12</f>
        <v>0.9</v>
      </c>
      <c r="H13" s="27" t="str">
        <f>'[2]PANEL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191</v>
      </c>
      <c r="AR13" s="25">
        <v>96</v>
      </c>
      <c r="AS13" s="25">
        <v>99</v>
      </c>
      <c r="AT13" s="25">
        <v>194</v>
      </c>
      <c r="AU13" s="25">
        <v>34</v>
      </c>
      <c r="AV13" s="109">
        <f>IFERROR(SUM(I13:AU13)/SUM(I14:AU14),0)</f>
        <v>0.93740458015267181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'[2]PANEL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191</v>
      </c>
      <c r="AR14" s="45">
        <v>97</v>
      </c>
      <c r="AS14" s="45">
        <v>99</v>
      </c>
      <c r="AT14" s="45">
        <v>195</v>
      </c>
      <c r="AU14" s="45">
        <v>73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'[2]PANEL DE CONTROL DISTRITAL'!A15</f>
        <v>3</v>
      </c>
      <c r="B16" s="121" t="str">
        <f>'[2]PANEL DE CONTROL DISTRITAL'!B15</f>
        <v>TRANSFERENCIA</v>
      </c>
      <c r="C16" s="116" t="str">
        <f>'[2]PANEL DE CONTROL DISTRITAL'!C15</f>
        <v>Responsable de Módulo</v>
      </c>
      <c r="D16" s="117" t="str">
        <f>'[2]PANEL DE CONTROL DISTRITAL'!D15</f>
        <v xml:space="preserve">Transacciones exitosas = </v>
      </c>
      <c r="E16" s="116" t="str">
        <f>'[2]PANEL DE CONTROL DISTRITAL'!E15</f>
        <v>(Número de Archivos de Transacción aceptados /Total de Archivos de Transacción procesados) x100</v>
      </c>
      <c r="F16" s="118" t="str">
        <f>'[2]PANEL DE CONTROL DISTRITAL'!F15</f>
        <v>Semanal (remesa)</v>
      </c>
      <c r="G16" s="119">
        <f>'[2]PANEL DE CONTROL DISTRITAL'!G15</f>
        <v>0.9</v>
      </c>
      <c r="H16" s="27" t="str">
        <f>'[2]PANEL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159">
        <v>191</v>
      </c>
      <c r="AR16" s="159">
        <v>97</v>
      </c>
      <c r="AS16" s="159">
        <v>99</v>
      </c>
      <c r="AT16" s="159">
        <v>195</v>
      </c>
      <c r="AU16" s="159">
        <v>73</v>
      </c>
      <c r="AV16" s="109">
        <f>IFERROR(SUM(I16:AU16)/SUM(I17:AU17),0)</f>
        <v>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'[2]PANEL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160">
        <v>191</v>
      </c>
      <c r="AR17" s="160">
        <v>97</v>
      </c>
      <c r="AS17" s="160">
        <v>99</v>
      </c>
      <c r="AT17" s="160">
        <v>195</v>
      </c>
      <c r="AU17" s="160">
        <v>73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'[2]PANEL DE CONTROL DISTRITAL'!A18</f>
        <v>4</v>
      </c>
      <c r="B19" s="121" t="str">
        <f>'[2]PANEL DE CONTROL DISTRITAL'!B18</f>
        <v>CONCILIACIÓN</v>
      </c>
      <c r="C19" s="116" t="str">
        <f>'[2]PANEL DE CONTROL DISTRITAL'!C18</f>
        <v>Responsable de Módulo</v>
      </c>
      <c r="D19" s="117" t="str">
        <f>'[2]PANEL DE CONTROL DISTRITAL'!D18</f>
        <v xml:space="preserve">Credenciales disponibles para entrega = </v>
      </c>
      <c r="E19" s="116" t="str">
        <f>'[2]PANEL DE CONTROL DISTRITAL'!E18</f>
        <v>((Credenciales recibidas - credenciales inconsistentes) / Credenciales recibidas) x 100</v>
      </c>
      <c r="F19" s="118" t="str">
        <f>'[2]PANEL DE CONTROL DISTRITAL'!F18</f>
        <v>Semanal (remesa)</v>
      </c>
      <c r="G19" s="119">
        <f>'[2]PANEL DE CONTROL DISTRITAL'!G18</f>
        <v>0.9</v>
      </c>
      <c r="H19" s="27" t="str">
        <f>'[2]PANEL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160</v>
      </c>
      <c r="AR19" s="25">
        <v>212</v>
      </c>
      <c r="AS19" s="25">
        <v>60</v>
      </c>
      <c r="AT19" s="25">
        <v>148</v>
      </c>
      <c r="AU19" s="25">
        <v>143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'[2]PANEL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160</v>
      </c>
      <c r="AR20" s="45">
        <v>212</v>
      </c>
      <c r="AS20" s="45">
        <v>60</v>
      </c>
      <c r="AT20" s="45">
        <v>148</v>
      </c>
      <c r="AU20" s="45">
        <v>143</v>
      </c>
      <c r="AV20" s="109"/>
    </row>
    <row r="21" spans="1:60" s="47" customFormat="1" ht="7.5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'[2]PANEL DE CONTROL DISTRITAL'!A21</f>
        <v>5</v>
      </c>
      <c r="B22" s="121" t="str">
        <f>'[2]PANEL DE CONTROL DISTRITAL'!B21</f>
        <v>CONCILIACIÓN</v>
      </c>
      <c r="C22" s="116" t="str">
        <f>'[2]PANEL DE CONTROL DISTRITAL'!C21</f>
        <v>Responsable de Módulo</v>
      </c>
      <c r="D22" s="117" t="str">
        <f>'[2]PANEL DE CONTROL DISTRITAL'!D21</f>
        <v xml:space="preserve">Credenciales disponibles para entrega = </v>
      </c>
      <c r="E22" s="116" t="str">
        <f>'[2]PANEL DE CONTROL DISTRITAL'!E21</f>
        <v>(Credenciales en resguardo / Credenciales totales en SIIRFE disponibles para entrega) x 100</v>
      </c>
      <c r="F22" s="118" t="str">
        <f>'[2]PANEL DE CONTROL DISTRITAL'!F21</f>
        <v>Semanal (remesa)</v>
      </c>
      <c r="G22" s="119">
        <f>'[2]PANEL DE CONTROL DISTRITAL'!G21</f>
        <v>1</v>
      </c>
      <c r="H22" s="27" t="str">
        <f>'[2]PANEL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299</v>
      </c>
      <c r="AR22" s="25">
        <v>386</v>
      </c>
      <c r="AS22" s="25">
        <v>351</v>
      </c>
      <c r="AT22" s="25">
        <v>300</v>
      </c>
      <c r="AU22" s="25">
        <v>385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'[2]PANEL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299</v>
      </c>
      <c r="AR23" s="45">
        <v>386</v>
      </c>
      <c r="AS23" s="45">
        <v>351</v>
      </c>
      <c r="AT23" s="45">
        <v>300</v>
      </c>
      <c r="AU23" s="45">
        <v>385</v>
      </c>
      <c r="AV23" s="109"/>
    </row>
    <row r="24" spans="1:60" s="4" customFormat="1" ht="7.5" customHeight="1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'[2]PANEL DE CONTROL DISTRITAL'!A24</f>
        <v>6</v>
      </c>
      <c r="B25" s="121" t="str">
        <f>'[2]PANEL DE CONTROL DISTRITAL'!B24</f>
        <v>ENTREGA</v>
      </c>
      <c r="C25" s="116" t="str">
        <f>'[2]PANEL DE CONTROL DISTRITAL'!C24</f>
        <v>Operador de Equipo Tecnológico</v>
      </c>
      <c r="D25" s="117" t="str">
        <f>'[2]PANEL DE CONTROL DISTRITAL'!D24</f>
        <v xml:space="preserve">Efectividad de entrega de CPV en MAC = </v>
      </c>
      <c r="E25" s="116" t="str">
        <f>'[2]PANEL DE CONTROL DISTRITAL'!E24</f>
        <v>(Total de credenciales entregadas / Total de credenciales solicitadas) x 100</v>
      </c>
      <c r="F25" s="118" t="str">
        <f>'[2]PANEL DE CONTROL DISTRITAL'!F24</f>
        <v>Semanal (remesa)</v>
      </c>
      <c r="G25" s="119">
        <f>'[2]PANEL DE CONTROL DISTRITAL'!G24</f>
        <v>0.9</v>
      </c>
      <c r="H25" s="27" t="str">
        <f>'[2]PANEL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215</v>
      </c>
      <c r="AR25" s="25">
        <v>125</v>
      </c>
      <c r="AS25" s="25">
        <v>95</v>
      </c>
      <c r="AT25" s="25">
        <v>199</v>
      </c>
      <c r="AU25" s="25">
        <v>55</v>
      </c>
      <c r="AV25" s="109">
        <f>IFERROR(SUM(I25:AU25)/SUM(I26:AU26),0)</f>
        <v>0.99855072463768113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'[2]PANEL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215</v>
      </c>
      <c r="AR26" s="45">
        <v>125</v>
      </c>
      <c r="AS26" s="45">
        <v>95</v>
      </c>
      <c r="AT26" s="45">
        <v>199</v>
      </c>
      <c r="AU26" s="45">
        <v>56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0" customHeight="1" thickTop="1" x14ac:dyDescent="0.25"/>
  </sheetData>
  <mergeCells count="71">
    <mergeCell ref="AV10:AV11"/>
    <mergeCell ref="F10:F11"/>
    <mergeCell ref="AV6:AV9"/>
    <mergeCell ref="B7:D7"/>
    <mergeCell ref="A1:AV1"/>
    <mergeCell ref="F2:G2"/>
    <mergeCell ref="AU2:AV2"/>
    <mergeCell ref="A4:AV4"/>
    <mergeCell ref="A5:AV5"/>
    <mergeCell ref="E7:H7"/>
    <mergeCell ref="I7:AU7"/>
    <mergeCell ref="B8:AU8"/>
    <mergeCell ref="A6:A9"/>
    <mergeCell ref="B6:H6"/>
    <mergeCell ref="I6:AU6"/>
    <mergeCell ref="G10:G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10:A11"/>
    <mergeCell ref="B10:B11"/>
    <mergeCell ref="C10:C11"/>
    <mergeCell ref="D10:D11"/>
    <mergeCell ref="E10:E11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AV25:AV26"/>
    <mergeCell ref="I29:L29"/>
    <mergeCell ref="B34:M34"/>
    <mergeCell ref="B35:G35"/>
    <mergeCell ref="H35:M35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543" priority="15" operator="greaterThan">
      <formula>95%</formula>
    </cfRule>
    <cfRule type="cellIs" dxfId="542" priority="16" operator="greaterThanOrEqual">
      <formula>90%</formula>
    </cfRule>
    <cfRule type="cellIs" dxfId="541" priority="17" operator="lessThan">
      <formula>89.99%</formula>
    </cfRule>
  </conditionalFormatting>
  <conditionalFormatting sqref="AV13">
    <cfRule type="cellIs" dxfId="540" priority="12" operator="greaterThan">
      <formula>95%</formula>
    </cfRule>
    <cfRule type="cellIs" dxfId="539" priority="13" operator="greaterThanOrEqual">
      <formula>90%</formula>
    </cfRule>
    <cfRule type="cellIs" dxfId="538" priority="14" operator="lessThan">
      <formula>89.99%</formula>
    </cfRule>
  </conditionalFormatting>
  <conditionalFormatting sqref="AV16">
    <cfRule type="cellIs" dxfId="537" priority="9" operator="greaterThan">
      <formula>95%</formula>
    </cfRule>
    <cfRule type="cellIs" dxfId="536" priority="10" operator="greaterThanOrEqual">
      <formula>90%</formula>
    </cfRule>
    <cfRule type="cellIs" dxfId="535" priority="11" operator="lessThan">
      <formula>89.99%</formula>
    </cfRule>
  </conditionalFormatting>
  <conditionalFormatting sqref="AV19">
    <cfRule type="cellIs" dxfId="534" priority="6" operator="greaterThan">
      <formula>95%</formula>
    </cfRule>
    <cfRule type="cellIs" dxfId="533" priority="7" operator="greaterThanOrEqual">
      <formula>90%</formula>
    </cfRule>
    <cfRule type="cellIs" dxfId="532" priority="8" operator="lessThan">
      <formula>89.99%</formula>
    </cfRule>
  </conditionalFormatting>
  <conditionalFormatting sqref="AV22">
    <cfRule type="cellIs" dxfId="531" priority="4" operator="greaterThanOrEqual">
      <formula>100%</formula>
    </cfRule>
    <cfRule type="cellIs" dxfId="530" priority="5" operator="lessThan">
      <formula>99.99%</formula>
    </cfRule>
  </conditionalFormatting>
  <conditionalFormatting sqref="AV25">
    <cfRule type="cellIs" dxfId="529" priority="1" operator="greaterThan">
      <formula>95%</formula>
    </cfRule>
    <cfRule type="cellIs" dxfId="528" priority="2" operator="greaterThanOrEqual">
      <formula>90%</formula>
    </cfRule>
    <cfRule type="cellIs" dxfId="527" priority="3" operator="lessThan">
      <formula>89.99%</formula>
    </cfRule>
  </conditionalFormatting>
  <dataValidations count="1">
    <dataValidation showDropDown="1" showInputMessage="1" showErrorMessage="1" sqref="C21 G19:G23 G10:G11 G16:G17 G13:G14 G25:G26" xr:uid="{3904B612-7D61-4234-B555-EB2C4E935D85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D8AF9-51F3-437F-A02A-B2A9F7416252}">
  <sheetPr>
    <tabColor rgb="FFC00000"/>
  </sheetPr>
  <dimension ref="A1:BH48"/>
  <sheetViews>
    <sheetView showGridLines="0" zoomScale="85" zoomScaleNormal="85" workbookViewId="0">
      <selection activeCell="A10" sqref="A10:A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9</v>
      </c>
      <c r="F2" s="122" t="s">
        <v>70</v>
      </c>
      <c r="G2" s="122"/>
      <c r="H2" s="22">
        <v>300953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61">
        <f>'[3]PANEL DE CONTROL DISTRITAL'!A9</f>
        <v>1</v>
      </c>
      <c r="B10" s="162" t="str">
        <f>'[3]PANEL DE CONTROL DISTRITAL'!B9</f>
        <v>ENTREVISTA</v>
      </c>
      <c r="C10" s="163" t="str">
        <f>'[3]PANEL DE CONTROL DISTRITAL'!C9</f>
        <v xml:space="preserve"> Auxiliar de Atención Ciudadana</v>
      </c>
      <c r="D10" s="164" t="str">
        <f>'[3]PANEL DE CONTROL DISTRITAL'!D9</f>
        <v>Efectividad de la entrevista =</v>
      </c>
      <c r="E10" s="163" t="str">
        <f>'[3]PANEL DE CONTROL DISTRITAL'!E9</f>
        <v>(Número de trámites aplicados / (Número de fichas requisitadas - Notificaciones de improcedencia de trámite)) x 100</v>
      </c>
      <c r="F10" s="165" t="str">
        <f>'[3]PANEL DE CONTROL DISTRITAL'!F9</f>
        <v>Semanal (remesa)</v>
      </c>
      <c r="G10" s="166">
        <f>'[3]PANEL DE CONTROL DISTRITAL'!G9</f>
        <v>0.9</v>
      </c>
      <c r="H10" s="167" t="str">
        <f>'[3]PANEL DE CONTROL DISTRITAL'!H9</f>
        <v>Número de trámites aplicados</v>
      </c>
      <c r="I10" s="168">
        <v>0</v>
      </c>
      <c r="J10" s="168">
        <v>0</v>
      </c>
      <c r="K10" s="168">
        <v>0</v>
      </c>
      <c r="L10" s="168">
        <v>0</v>
      </c>
      <c r="M10" s="168">
        <v>0</v>
      </c>
      <c r="N10" s="168">
        <v>0</v>
      </c>
      <c r="O10" s="168">
        <v>0</v>
      </c>
      <c r="P10" s="168">
        <v>0</v>
      </c>
      <c r="Q10" s="168">
        <v>0</v>
      </c>
      <c r="R10" s="168">
        <v>0</v>
      </c>
      <c r="S10" s="168">
        <v>0</v>
      </c>
      <c r="T10" s="168">
        <v>0</v>
      </c>
      <c r="U10" s="168">
        <v>0</v>
      </c>
      <c r="V10" s="168">
        <v>0</v>
      </c>
      <c r="W10" s="168">
        <v>0</v>
      </c>
      <c r="X10" s="168">
        <v>0</v>
      </c>
      <c r="Y10" s="168">
        <v>0</v>
      </c>
      <c r="Z10" s="168">
        <v>0</v>
      </c>
      <c r="AA10" s="168">
        <v>0</v>
      </c>
      <c r="AB10" s="168">
        <v>0</v>
      </c>
      <c r="AC10" s="168">
        <v>0</v>
      </c>
      <c r="AD10" s="168">
        <v>0</v>
      </c>
      <c r="AE10" s="168">
        <v>0</v>
      </c>
      <c r="AF10" s="168">
        <v>0</v>
      </c>
      <c r="AG10" s="168">
        <v>0</v>
      </c>
      <c r="AH10" s="168">
        <v>0</v>
      </c>
      <c r="AI10" s="168">
        <v>0</v>
      </c>
      <c r="AJ10" s="168">
        <v>0</v>
      </c>
      <c r="AK10" s="168">
        <v>0</v>
      </c>
      <c r="AL10" s="168">
        <v>0</v>
      </c>
      <c r="AM10" s="168">
        <v>0</v>
      </c>
      <c r="AN10" s="168">
        <v>0</v>
      </c>
      <c r="AO10" s="168">
        <v>0</v>
      </c>
      <c r="AP10" s="168">
        <v>0</v>
      </c>
      <c r="AQ10" s="168">
        <v>100</v>
      </c>
      <c r="AR10" s="168">
        <v>156</v>
      </c>
      <c r="AS10" s="168">
        <v>148</v>
      </c>
      <c r="AT10" s="168">
        <v>80</v>
      </c>
      <c r="AU10" s="168">
        <v>130</v>
      </c>
      <c r="AV10" s="169">
        <f>IFERROR(SUM(I10:AU10)/SUM(I11:AU11),0)</f>
        <v>1</v>
      </c>
    </row>
    <row r="11" spans="1:60" s="2" customFormat="1" ht="50.1" customHeight="1" thickTop="1" thickBot="1" x14ac:dyDescent="0.3">
      <c r="A11" s="161"/>
      <c r="B11" s="162"/>
      <c r="C11" s="163"/>
      <c r="D11" s="164"/>
      <c r="E11" s="163"/>
      <c r="F11" s="165"/>
      <c r="G11" s="166"/>
      <c r="H11" s="167" t="str">
        <f>'[3]PANEL DE CONTROL DISTRITAL'!H10</f>
        <v>Número de fichas requisitadas - Notificaciones de improcedencia de trámite</v>
      </c>
      <c r="I11" s="170">
        <v>0</v>
      </c>
      <c r="J11" s="170">
        <v>0</v>
      </c>
      <c r="K11" s="170">
        <v>0</v>
      </c>
      <c r="L11" s="170">
        <v>0</v>
      </c>
      <c r="M11" s="170">
        <v>0</v>
      </c>
      <c r="N11" s="170">
        <v>0</v>
      </c>
      <c r="O11" s="170">
        <v>0</v>
      </c>
      <c r="P11" s="170">
        <v>0</v>
      </c>
      <c r="Q11" s="170">
        <v>0</v>
      </c>
      <c r="R11" s="170">
        <v>0</v>
      </c>
      <c r="S11" s="170">
        <v>0</v>
      </c>
      <c r="T11" s="170">
        <v>0</v>
      </c>
      <c r="U11" s="170">
        <v>0</v>
      </c>
      <c r="V11" s="170">
        <v>0</v>
      </c>
      <c r="W11" s="170">
        <v>0</v>
      </c>
      <c r="X11" s="170">
        <v>0</v>
      </c>
      <c r="Y11" s="170">
        <v>0</v>
      </c>
      <c r="Z11" s="170">
        <v>0</v>
      </c>
      <c r="AA11" s="170">
        <v>0</v>
      </c>
      <c r="AB11" s="170">
        <v>0</v>
      </c>
      <c r="AC11" s="170">
        <v>0</v>
      </c>
      <c r="AD11" s="170">
        <v>0</v>
      </c>
      <c r="AE11" s="170">
        <v>0</v>
      </c>
      <c r="AF11" s="170">
        <v>0</v>
      </c>
      <c r="AG11" s="170">
        <v>0</v>
      </c>
      <c r="AH11" s="170">
        <v>0</v>
      </c>
      <c r="AI11" s="170">
        <v>0</v>
      </c>
      <c r="AJ11" s="170">
        <v>0</v>
      </c>
      <c r="AK11" s="170">
        <v>0</v>
      </c>
      <c r="AL11" s="170">
        <v>0</v>
      </c>
      <c r="AM11" s="170">
        <v>0</v>
      </c>
      <c r="AN11" s="170">
        <v>0</v>
      </c>
      <c r="AO11" s="170">
        <v>0</v>
      </c>
      <c r="AP11" s="170">
        <v>0</v>
      </c>
      <c r="AQ11" s="170">
        <v>100</v>
      </c>
      <c r="AR11" s="170">
        <v>156</v>
      </c>
      <c r="AS11" s="170">
        <v>148</v>
      </c>
      <c r="AT11" s="170">
        <v>80</v>
      </c>
      <c r="AU11" s="170">
        <v>130</v>
      </c>
      <c r="AV11" s="169"/>
    </row>
    <row r="12" spans="1:60" s="47" customFormat="1" ht="8.1" customHeight="1" thickTop="1" thickBot="1" x14ac:dyDescent="0.3">
      <c r="A12" s="161"/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61">
        <f>'[3]PANEL DE CONTROL DISTRITAL'!A12</f>
        <v>2</v>
      </c>
      <c r="B13" s="162" t="str">
        <f>'[3]PANEL DE CONTROL DISTRITAL'!B12</f>
        <v>TRÁMITE</v>
      </c>
      <c r="C13" s="163" t="str">
        <f>'[3]PANEL DE CONTROL DISTRITAL'!C12</f>
        <v>Operador de Equipo Tecnológico</v>
      </c>
      <c r="D13" s="164" t="str">
        <f>'[3]PANEL DE CONTROL DISTRITAL'!D12</f>
        <v>Trámites exitosos efectivos=</v>
      </c>
      <c r="E13" s="163" t="str">
        <f>'[3]PANEL DE CONTROL DISTRITAL'!E12</f>
        <v>(Número de trámites exitosos / Número de trámites aplicados) x 100</v>
      </c>
      <c r="F13" s="165" t="str">
        <f>'[3]PANEL DE CONTROL DISTRITAL'!F12</f>
        <v>Semanal (remesa)</v>
      </c>
      <c r="G13" s="166">
        <f>'[3]PANEL DE CONTROL DISTRITAL'!G12</f>
        <v>0.9</v>
      </c>
      <c r="H13" s="167" t="str">
        <f>'[3]PANEL DE CONTROL DISTRITAL'!H12</f>
        <v>Número de trámites exitosos</v>
      </c>
      <c r="I13" s="168">
        <v>0</v>
      </c>
      <c r="J13" s="168">
        <v>0</v>
      </c>
      <c r="K13" s="168">
        <v>0</v>
      </c>
      <c r="L13" s="168">
        <v>0</v>
      </c>
      <c r="M13" s="168">
        <v>0</v>
      </c>
      <c r="N13" s="168">
        <v>0</v>
      </c>
      <c r="O13" s="168">
        <v>0</v>
      </c>
      <c r="P13" s="168">
        <v>0</v>
      </c>
      <c r="Q13" s="168">
        <v>0</v>
      </c>
      <c r="R13" s="168">
        <v>0</v>
      </c>
      <c r="S13" s="168">
        <v>0</v>
      </c>
      <c r="T13" s="168">
        <v>0</v>
      </c>
      <c r="U13" s="168">
        <v>0</v>
      </c>
      <c r="V13" s="168">
        <v>0</v>
      </c>
      <c r="W13" s="168">
        <v>0</v>
      </c>
      <c r="X13" s="168">
        <v>0</v>
      </c>
      <c r="Y13" s="168">
        <v>0</v>
      </c>
      <c r="Z13" s="168">
        <v>0</v>
      </c>
      <c r="AA13" s="168">
        <v>0</v>
      </c>
      <c r="AB13" s="168">
        <v>0</v>
      </c>
      <c r="AC13" s="168">
        <v>0</v>
      </c>
      <c r="AD13" s="168">
        <v>0</v>
      </c>
      <c r="AE13" s="168">
        <v>0</v>
      </c>
      <c r="AF13" s="168">
        <v>0</v>
      </c>
      <c r="AG13" s="168">
        <v>0</v>
      </c>
      <c r="AH13" s="168">
        <v>0</v>
      </c>
      <c r="AI13" s="168">
        <v>0</v>
      </c>
      <c r="AJ13" s="168">
        <v>0</v>
      </c>
      <c r="AK13" s="168">
        <v>0</v>
      </c>
      <c r="AL13" s="168">
        <v>0</v>
      </c>
      <c r="AM13" s="168">
        <v>0</v>
      </c>
      <c r="AN13" s="168">
        <v>0</v>
      </c>
      <c r="AO13" s="168">
        <v>0</v>
      </c>
      <c r="AP13" s="168">
        <v>0</v>
      </c>
      <c r="AQ13" s="168">
        <v>98</v>
      </c>
      <c r="AR13" s="168">
        <v>155</v>
      </c>
      <c r="AS13" s="168">
        <v>148</v>
      </c>
      <c r="AT13" s="168">
        <v>80</v>
      </c>
      <c r="AU13" s="168">
        <v>129</v>
      </c>
      <c r="AV13" s="169">
        <f>IFERROR(SUM(I13:AU13)/SUM(I14:AU14),0)</f>
        <v>0.99348534201954397</v>
      </c>
    </row>
    <row r="14" spans="1:60" s="3" customFormat="1" ht="50.1" customHeight="1" thickTop="1" thickBot="1" x14ac:dyDescent="0.3">
      <c r="A14" s="161"/>
      <c r="B14" s="162"/>
      <c r="C14" s="163"/>
      <c r="D14" s="164"/>
      <c r="E14" s="163"/>
      <c r="F14" s="165"/>
      <c r="G14" s="166"/>
      <c r="H14" s="167" t="str">
        <f>'[3]PANEL DE CONTROL DISTRITAL'!H13</f>
        <v>Número de trámites aplicados</v>
      </c>
      <c r="I14" s="170">
        <v>0</v>
      </c>
      <c r="J14" s="170">
        <v>0</v>
      </c>
      <c r="K14" s="170">
        <v>0</v>
      </c>
      <c r="L14" s="170">
        <v>0</v>
      </c>
      <c r="M14" s="170">
        <v>0</v>
      </c>
      <c r="N14" s="170">
        <v>0</v>
      </c>
      <c r="O14" s="170">
        <v>0</v>
      </c>
      <c r="P14" s="170">
        <v>0</v>
      </c>
      <c r="Q14" s="170">
        <v>0</v>
      </c>
      <c r="R14" s="170">
        <v>0</v>
      </c>
      <c r="S14" s="170">
        <v>0</v>
      </c>
      <c r="T14" s="170">
        <v>0</v>
      </c>
      <c r="U14" s="170">
        <v>0</v>
      </c>
      <c r="V14" s="170">
        <v>0</v>
      </c>
      <c r="W14" s="170">
        <v>0</v>
      </c>
      <c r="X14" s="170">
        <v>0</v>
      </c>
      <c r="Y14" s="170">
        <v>0</v>
      </c>
      <c r="Z14" s="170">
        <v>0</v>
      </c>
      <c r="AA14" s="170">
        <v>0</v>
      </c>
      <c r="AB14" s="170">
        <v>0</v>
      </c>
      <c r="AC14" s="170">
        <v>0</v>
      </c>
      <c r="AD14" s="170">
        <v>0</v>
      </c>
      <c r="AE14" s="170">
        <v>0</v>
      </c>
      <c r="AF14" s="170">
        <v>0</v>
      </c>
      <c r="AG14" s="170">
        <v>0</v>
      </c>
      <c r="AH14" s="170">
        <v>0</v>
      </c>
      <c r="AI14" s="170">
        <v>0</v>
      </c>
      <c r="AJ14" s="170">
        <v>0</v>
      </c>
      <c r="AK14" s="170">
        <v>0</v>
      </c>
      <c r="AL14" s="170">
        <v>0</v>
      </c>
      <c r="AM14" s="170">
        <v>0</v>
      </c>
      <c r="AN14" s="170">
        <v>0</v>
      </c>
      <c r="AO14" s="170">
        <v>0</v>
      </c>
      <c r="AP14" s="170">
        <v>0</v>
      </c>
      <c r="AQ14" s="170">
        <v>100</v>
      </c>
      <c r="AR14" s="170">
        <v>156</v>
      </c>
      <c r="AS14" s="170">
        <v>148</v>
      </c>
      <c r="AT14" s="170">
        <v>80</v>
      </c>
      <c r="AU14" s="170">
        <v>130</v>
      </c>
      <c r="AV14" s="169"/>
    </row>
    <row r="15" spans="1:60" s="47" customFormat="1" ht="8.1" customHeight="1" thickTop="1" thickBot="1" x14ac:dyDescent="0.3">
      <c r="A15" s="161"/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61">
        <f>'[3]PANEL DE CONTROL DISTRITAL'!A15</f>
        <v>3</v>
      </c>
      <c r="B16" s="162" t="str">
        <f>'[3]PANEL DE CONTROL DISTRITAL'!B15</f>
        <v>TRANSFERENCIA</v>
      </c>
      <c r="C16" s="163" t="str">
        <f>'[3]PANEL DE CONTROL DISTRITAL'!C15</f>
        <v>Responsable de Módulo</v>
      </c>
      <c r="D16" s="164" t="str">
        <f>'[3]PANEL DE CONTROL DISTRITAL'!D15</f>
        <v xml:space="preserve">Transacciones exitosas = </v>
      </c>
      <c r="E16" s="163" t="str">
        <f>'[3]PANEL DE CONTROL DISTRITAL'!E15</f>
        <v>(Número de Archivos de Transacción aceptados /Total de Archivos de Transacción procesados) x100</v>
      </c>
      <c r="F16" s="165" t="str">
        <f>'[3]PANEL DE CONTROL DISTRITAL'!F15</f>
        <v>Semanal (remesa)</v>
      </c>
      <c r="G16" s="166">
        <f>'[3]PANEL DE CONTROL DISTRITAL'!G15</f>
        <v>0.9</v>
      </c>
      <c r="H16" s="167" t="str">
        <f>'[3]PANEL DE CONTROL DISTRITAL'!H15</f>
        <v>Número de Archivos de Transacción aceptados</v>
      </c>
      <c r="I16" s="168">
        <v>0</v>
      </c>
      <c r="J16" s="168">
        <v>0</v>
      </c>
      <c r="K16" s="168">
        <v>0</v>
      </c>
      <c r="L16" s="168">
        <v>0</v>
      </c>
      <c r="M16" s="168">
        <v>0</v>
      </c>
      <c r="N16" s="168">
        <v>0</v>
      </c>
      <c r="O16" s="168">
        <v>0</v>
      </c>
      <c r="P16" s="168">
        <v>0</v>
      </c>
      <c r="Q16" s="168">
        <v>0</v>
      </c>
      <c r="R16" s="168">
        <v>0</v>
      </c>
      <c r="S16" s="168">
        <v>0</v>
      </c>
      <c r="T16" s="168">
        <v>0</v>
      </c>
      <c r="U16" s="168">
        <v>0</v>
      </c>
      <c r="V16" s="168">
        <v>0</v>
      </c>
      <c r="W16" s="168">
        <v>0</v>
      </c>
      <c r="X16" s="168">
        <v>0</v>
      </c>
      <c r="Y16" s="168">
        <v>0</v>
      </c>
      <c r="Z16" s="168">
        <v>0</v>
      </c>
      <c r="AA16" s="168">
        <v>0</v>
      </c>
      <c r="AB16" s="168">
        <v>0</v>
      </c>
      <c r="AC16" s="168">
        <v>0</v>
      </c>
      <c r="AD16" s="168">
        <v>0</v>
      </c>
      <c r="AE16" s="168">
        <v>0</v>
      </c>
      <c r="AF16" s="168">
        <v>0</v>
      </c>
      <c r="AG16" s="168">
        <v>0</v>
      </c>
      <c r="AH16" s="168">
        <v>0</v>
      </c>
      <c r="AI16" s="168">
        <v>0</v>
      </c>
      <c r="AJ16" s="168">
        <v>0</v>
      </c>
      <c r="AK16" s="168">
        <v>0</v>
      </c>
      <c r="AL16" s="168">
        <v>0</v>
      </c>
      <c r="AM16" s="168">
        <v>0</v>
      </c>
      <c r="AN16" s="168">
        <v>0</v>
      </c>
      <c r="AO16" s="168">
        <v>0</v>
      </c>
      <c r="AP16" s="168">
        <v>0</v>
      </c>
      <c r="AQ16" s="168">
        <v>100</v>
      </c>
      <c r="AR16" s="168">
        <v>156</v>
      </c>
      <c r="AS16" s="168">
        <v>148</v>
      </c>
      <c r="AT16" s="168">
        <v>80</v>
      </c>
      <c r="AU16" s="168">
        <v>130</v>
      </c>
      <c r="AV16" s="169">
        <f>IFERROR(SUM(I16:AU16)/SUM(I17:AU17),0)</f>
        <v>1</v>
      </c>
    </row>
    <row r="17" spans="1:60" s="3" customFormat="1" ht="50.1" customHeight="1" thickTop="1" thickBot="1" x14ac:dyDescent="0.3">
      <c r="A17" s="161"/>
      <c r="B17" s="162"/>
      <c r="C17" s="163"/>
      <c r="D17" s="164"/>
      <c r="E17" s="163"/>
      <c r="F17" s="165"/>
      <c r="G17" s="166"/>
      <c r="H17" s="167" t="str">
        <f>'[3]PANEL DE CONTROL DISTRITAL'!H16</f>
        <v>Total de Archivos de Transacción procesados</v>
      </c>
      <c r="I17" s="170">
        <v>0</v>
      </c>
      <c r="J17" s="170">
        <v>0</v>
      </c>
      <c r="K17" s="170">
        <v>0</v>
      </c>
      <c r="L17" s="170">
        <v>0</v>
      </c>
      <c r="M17" s="170">
        <v>0</v>
      </c>
      <c r="N17" s="170">
        <v>0</v>
      </c>
      <c r="O17" s="170">
        <v>0</v>
      </c>
      <c r="P17" s="170">
        <v>0</v>
      </c>
      <c r="Q17" s="170">
        <v>0</v>
      </c>
      <c r="R17" s="170">
        <v>0</v>
      </c>
      <c r="S17" s="170">
        <v>0</v>
      </c>
      <c r="T17" s="170">
        <v>0</v>
      </c>
      <c r="U17" s="170">
        <v>0</v>
      </c>
      <c r="V17" s="170">
        <v>0</v>
      </c>
      <c r="W17" s="170">
        <v>0</v>
      </c>
      <c r="X17" s="170">
        <v>0</v>
      </c>
      <c r="Y17" s="170">
        <v>0</v>
      </c>
      <c r="Z17" s="170">
        <v>0</v>
      </c>
      <c r="AA17" s="170">
        <v>0</v>
      </c>
      <c r="AB17" s="170">
        <v>0</v>
      </c>
      <c r="AC17" s="170">
        <v>0</v>
      </c>
      <c r="AD17" s="170">
        <v>0</v>
      </c>
      <c r="AE17" s="170">
        <v>0</v>
      </c>
      <c r="AF17" s="170">
        <v>0</v>
      </c>
      <c r="AG17" s="170">
        <v>0</v>
      </c>
      <c r="AH17" s="170">
        <v>0</v>
      </c>
      <c r="AI17" s="170">
        <v>0</v>
      </c>
      <c r="AJ17" s="170">
        <v>0</v>
      </c>
      <c r="AK17" s="170">
        <v>0</v>
      </c>
      <c r="AL17" s="170">
        <v>0</v>
      </c>
      <c r="AM17" s="170">
        <v>0</v>
      </c>
      <c r="AN17" s="170">
        <v>0</v>
      </c>
      <c r="AO17" s="170">
        <v>0</v>
      </c>
      <c r="AP17" s="170">
        <v>0</v>
      </c>
      <c r="AQ17" s="170">
        <v>100</v>
      </c>
      <c r="AR17" s="170">
        <v>156</v>
      </c>
      <c r="AS17" s="170">
        <v>148</v>
      </c>
      <c r="AT17" s="170">
        <v>80</v>
      </c>
      <c r="AU17" s="170">
        <v>130</v>
      </c>
      <c r="AV17" s="169"/>
    </row>
    <row r="18" spans="1:60" s="47" customFormat="1" ht="8.1" customHeight="1" thickTop="1" thickBot="1" x14ac:dyDescent="0.3">
      <c r="A18" s="161"/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  <c r="AT18" s="161"/>
      <c r="AU18" s="161"/>
      <c r="AV18" s="161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61">
        <f>'[3]PANEL DE CONTROL DISTRITAL'!A18</f>
        <v>4</v>
      </c>
      <c r="B19" s="162" t="str">
        <f>'[3]PANEL DE CONTROL DISTRITAL'!B18</f>
        <v>CONCILIACIÓN</v>
      </c>
      <c r="C19" s="163" t="str">
        <f>'[3]PANEL DE CONTROL DISTRITAL'!C18</f>
        <v>Responsable de Módulo</v>
      </c>
      <c r="D19" s="164" t="str">
        <f>'[3]PANEL DE CONTROL DISTRITAL'!D18</f>
        <v xml:space="preserve">Credenciales disponibles para entrega = </v>
      </c>
      <c r="E19" s="163" t="str">
        <f>'[3]PANEL DE CONTROL DISTRITAL'!E18</f>
        <v>((Credenciales recibidas - credenciales inconsistentes) / Credenciales recibidas) x 100</v>
      </c>
      <c r="F19" s="165" t="str">
        <f>'[3]PANEL DE CONTROL DISTRITAL'!F18</f>
        <v>Semanal (remesa)</v>
      </c>
      <c r="G19" s="166">
        <f>'[3]PANEL DE CONTROL DISTRITAL'!G18</f>
        <v>0.9</v>
      </c>
      <c r="H19" s="167" t="str">
        <f>'[3]PANEL DE CONTROL DISTRITAL'!H18</f>
        <v xml:space="preserve">Credenciales Recibidas - Credenciales inconsistentes </v>
      </c>
      <c r="I19" s="168">
        <v>0</v>
      </c>
      <c r="J19" s="168">
        <v>0</v>
      </c>
      <c r="K19" s="168">
        <v>0</v>
      </c>
      <c r="L19" s="168">
        <v>0</v>
      </c>
      <c r="M19" s="168">
        <v>0</v>
      </c>
      <c r="N19" s="168">
        <v>0</v>
      </c>
      <c r="O19" s="168">
        <v>0</v>
      </c>
      <c r="P19" s="168">
        <v>0</v>
      </c>
      <c r="Q19" s="168">
        <v>0</v>
      </c>
      <c r="R19" s="168">
        <v>0</v>
      </c>
      <c r="S19" s="168">
        <v>0</v>
      </c>
      <c r="T19" s="168">
        <v>0</v>
      </c>
      <c r="U19" s="168">
        <v>0</v>
      </c>
      <c r="V19" s="168">
        <v>0</v>
      </c>
      <c r="W19" s="168">
        <v>0</v>
      </c>
      <c r="X19" s="168">
        <v>0</v>
      </c>
      <c r="Y19" s="168">
        <v>0</v>
      </c>
      <c r="Z19" s="168">
        <v>0</v>
      </c>
      <c r="AA19" s="168">
        <v>0</v>
      </c>
      <c r="AB19" s="168">
        <v>0</v>
      </c>
      <c r="AC19" s="168">
        <v>0</v>
      </c>
      <c r="AD19" s="168">
        <v>0</v>
      </c>
      <c r="AE19" s="168">
        <v>0</v>
      </c>
      <c r="AF19" s="168">
        <v>0</v>
      </c>
      <c r="AG19" s="168">
        <v>0</v>
      </c>
      <c r="AH19" s="168">
        <v>0</v>
      </c>
      <c r="AI19" s="168">
        <v>0</v>
      </c>
      <c r="AJ19" s="168">
        <v>0</v>
      </c>
      <c r="AK19" s="168">
        <v>0</v>
      </c>
      <c r="AL19" s="168">
        <v>0</v>
      </c>
      <c r="AM19" s="168">
        <v>0</v>
      </c>
      <c r="AN19" s="168">
        <v>0</v>
      </c>
      <c r="AO19" s="168">
        <v>0</v>
      </c>
      <c r="AP19" s="168">
        <v>0</v>
      </c>
      <c r="AQ19" s="168">
        <v>407</v>
      </c>
      <c r="AR19" s="168">
        <v>45</v>
      </c>
      <c r="AS19" s="168">
        <v>139</v>
      </c>
      <c r="AT19" s="168">
        <v>163</v>
      </c>
      <c r="AU19" s="168">
        <v>123</v>
      </c>
      <c r="AV19" s="169">
        <f>IFERROR(SUM(I19:AU19)/SUM(I20:AU20),0)</f>
        <v>1</v>
      </c>
    </row>
    <row r="20" spans="1:60" s="3" customFormat="1" ht="50.1" customHeight="1" thickTop="1" thickBot="1" x14ac:dyDescent="0.3">
      <c r="A20" s="161"/>
      <c r="B20" s="162"/>
      <c r="C20" s="163"/>
      <c r="D20" s="164"/>
      <c r="E20" s="163"/>
      <c r="F20" s="165"/>
      <c r="G20" s="166"/>
      <c r="H20" s="167" t="str">
        <f>'[3]PANEL DE CONTROL DISTRITAL'!H19</f>
        <v xml:space="preserve">Credenciales recibidas </v>
      </c>
      <c r="I20" s="170">
        <v>0</v>
      </c>
      <c r="J20" s="170">
        <v>0</v>
      </c>
      <c r="K20" s="170">
        <v>0</v>
      </c>
      <c r="L20" s="170">
        <v>0</v>
      </c>
      <c r="M20" s="170">
        <v>0</v>
      </c>
      <c r="N20" s="170">
        <v>0</v>
      </c>
      <c r="O20" s="170">
        <v>0</v>
      </c>
      <c r="P20" s="170">
        <v>0</v>
      </c>
      <c r="Q20" s="170">
        <v>0</v>
      </c>
      <c r="R20" s="170">
        <v>0</v>
      </c>
      <c r="S20" s="170">
        <v>0</v>
      </c>
      <c r="T20" s="170">
        <v>0</v>
      </c>
      <c r="U20" s="170">
        <v>0</v>
      </c>
      <c r="V20" s="170">
        <v>0</v>
      </c>
      <c r="W20" s="170">
        <v>0</v>
      </c>
      <c r="X20" s="170">
        <v>0</v>
      </c>
      <c r="Y20" s="170">
        <v>0</v>
      </c>
      <c r="Z20" s="170">
        <v>0</v>
      </c>
      <c r="AA20" s="170">
        <v>0</v>
      </c>
      <c r="AB20" s="170">
        <v>0</v>
      </c>
      <c r="AC20" s="170">
        <v>0</v>
      </c>
      <c r="AD20" s="170">
        <v>0</v>
      </c>
      <c r="AE20" s="170">
        <v>0</v>
      </c>
      <c r="AF20" s="170">
        <v>0</v>
      </c>
      <c r="AG20" s="170">
        <v>0</v>
      </c>
      <c r="AH20" s="170">
        <v>0</v>
      </c>
      <c r="AI20" s="170">
        <v>0</v>
      </c>
      <c r="AJ20" s="170">
        <v>0</v>
      </c>
      <c r="AK20" s="170">
        <v>0</v>
      </c>
      <c r="AL20" s="170">
        <v>0</v>
      </c>
      <c r="AM20" s="170">
        <v>0</v>
      </c>
      <c r="AN20" s="170">
        <v>0</v>
      </c>
      <c r="AO20" s="170">
        <v>0</v>
      </c>
      <c r="AP20" s="170">
        <v>0</v>
      </c>
      <c r="AQ20" s="170">
        <v>407</v>
      </c>
      <c r="AR20" s="170">
        <v>45</v>
      </c>
      <c r="AS20" s="170">
        <v>139</v>
      </c>
      <c r="AT20" s="170">
        <v>163</v>
      </c>
      <c r="AU20" s="170">
        <v>123</v>
      </c>
      <c r="AV20" s="169"/>
    </row>
    <row r="21" spans="1:60" s="47" customFormat="1" ht="8.1" customHeight="1" thickTop="1" thickBot="1" x14ac:dyDescent="0.3">
      <c r="A21" s="171"/>
      <c r="B21" s="172"/>
      <c r="C21" s="173"/>
      <c r="D21" s="174"/>
      <c r="E21" s="173"/>
      <c r="F21" s="175"/>
      <c r="G21" s="176"/>
      <c r="H21" s="177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9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61">
        <f>'[3]PANEL DE CONTROL DISTRITAL'!A21</f>
        <v>5</v>
      </c>
      <c r="B22" s="162" t="str">
        <f>'[3]PANEL DE CONTROL DISTRITAL'!B21</f>
        <v>CONCILIACIÓN</v>
      </c>
      <c r="C22" s="163" t="str">
        <f>'[3]PANEL DE CONTROL DISTRITAL'!C21</f>
        <v>Responsable de Módulo</v>
      </c>
      <c r="D22" s="164" t="str">
        <f>'[3]PANEL DE CONTROL DISTRITAL'!D21</f>
        <v xml:space="preserve">Credenciales disponibles para entrega = </v>
      </c>
      <c r="E22" s="163" t="str">
        <f>'[3]PANEL DE CONTROL DISTRITAL'!E21</f>
        <v>(Credenciales en resguardo / Credenciales totales en SIIRFE disponibles para entrega) x 100</v>
      </c>
      <c r="F22" s="165" t="str">
        <f>'[3]PANEL DE CONTROL DISTRITAL'!F21</f>
        <v>Semanal (remesa)</v>
      </c>
      <c r="G22" s="166">
        <f>'[3]PANEL DE CONTROL DISTRITAL'!G21</f>
        <v>1</v>
      </c>
      <c r="H22" s="167" t="str">
        <f>'[3]PANEL DE CONTROL DISTRITAL'!H21</f>
        <v>Credenciales en resguardo</v>
      </c>
      <c r="I22" s="168">
        <v>0</v>
      </c>
      <c r="J22" s="168">
        <v>0</v>
      </c>
      <c r="K22" s="168">
        <v>0</v>
      </c>
      <c r="L22" s="168">
        <v>0</v>
      </c>
      <c r="M22" s="168">
        <v>0</v>
      </c>
      <c r="N22" s="168">
        <v>0</v>
      </c>
      <c r="O22" s="168">
        <v>0</v>
      </c>
      <c r="P22" s="168">
        <v>0</v>
      </c>
      <c r="Q22" s="168">
        <v>0</v>
      </c>
      <c r="R22" s="168">
        <v>0</v>
      </c>
      <c r="S22" s="168">
        <v>0</v>
      </c>
      <c r="T22" s="168">
        <v>0</v>
      </c>
      <c r="U22" s="168">
        <v>0</v>
      </c>
      <c r="V22" s="168">
        <v>0</v>
      </c>
      <c r="W22" s="168">
        <v>0</v>
      </c>
      <c r="X22" s="168">
        <v>0</v>
      </c>
      <c r="Y22" s="168">
        <v>0</v>
      </c>
      <c r="Z22" s="168">
        <v>0</v>
      </c>
      <c r="AA22" s="168">
        <v>0</v>
      </c>
      <c r="AB22" s="168">
        <v>0</v>
      </c>
      <c r="AC22" s="168">
        <v>0</v>
      </c>
      <c r="AD22" s="168">
        <v>0</v>
      </c>
      <c r="AE22" s="168">
        <v>0</v>
      </c>
      <c r="AF22" s="168">
        <v>0</v>
      </c>
      <c r="AG22" s="168">
        <v>0</v>
      </c>
      <c r="AH22" s="168">
        <v>0</v>
      </c>
      <c r="AI22" s="168">
        <v>0</v>
      </c>
      <c r="AJ22" s="168">
        <v>0</v>
      </c>
      <c r="AK22" s="168">
        <v>0</v>
      </c>
      <c r="AL22" s="168">
        <v>0</v>
      </c>
      <c r="AM22" s="168">
        <v>0</v>
      </c>
      <c r="AN22" s="168">
        <v>0</v>
      </c>
      <c r="AO22" s="168">
        <v>0</v>
      </c>
      <c r="AP22" s="168">
        <v>0</v>
      </c>
      <c r="AQ22" s="168">
        <v>549</v>
      </c>
      <c r="AR22" s="168">
        <v>381</v>
      </c>
      <c r="AS22" s="168">
        <v>327</v>
      </c>
      <c r="AT22" s="168">
        <v>371</v>
      </c>
      <c r="AU22" s="168">
        <v>369</v>
      </c>
      <c r="AV22" s="169">
        <f>IFERROR(SUM(I22:AU22)/SUM(I23:AU23),0)</f>
        <v>1</v>
      </c>
    </row>
    <row r="23" spans="1:60" s="3" customFormat="1" ht="50.1" customHeight="1" thickTop="1" thickBot="1" x14ac:dyDescent="0.3">
      <c r="A23" s="161"/>
      <c r="B23" s="162"/>
      <c r="C23" s="163"/>
      <c r="D23" s="164"/>
      <c r="E23" s="163"/>
      <c r="F23" s="165"/>
      <c r="G23" s="166"/>
      <c r="H23" s="167" t="str">
        <f>'[3]PANEL DE CONTROL DISTRITAL'!H22</f>
        <v>Credenciales totales en SIIRFE disponibles para entrega</v>
      </c>
      <c r="I23" s="170">
        <v>0</v>
      </c>
      <c r="J23" s="170">
        <v>0</v>
      </c>
      <c r="K23" s="170">
        <v>0</v>
      </c>
      <c r="L23" s="170">
        <v>0</v>
      </c>
      <c r="M23" s="170">
        <v>0</v>
      </c>
      <c r="N23" s="170">
        <v>0</v>
      </c>
      <c r="O23" s="170">
        <v>0</v>
      </c>
      <c r="P23" s="170">
        <v>0</v>
      </c>
      <c r="Q23" s="170">
        <v>0</v>
      </c>
      <c r="R23" s="170">
        <v>0</v>
      </c>
      <c r="S23" s="170">
        <v>0</v>
      </c>
      <c r="T23" s="170">
        <v>0</v>
      </c>
      <c r="U23" s="170">
        <v>0</v>
      </c>
      <c r="V23" s="170">
        <v>0</v>
      </c>
      <c r="W23" s="170">
        <v>0</v>
      </c>
      <c r="X23" s="170">
        <v>0</v>
      </c>
      <c r="Y23" s="170">
        <v>0</v>
      </c>
      <c r="Z23" s="170">
        <v>0</v>
      </c>
      <c r="AA23" s="170">
        <v>0</v>
      </c>
      <c r="AB23" s="170">
        <v>0</v>
      </c>
      <c r="AC23" s="170">
        <v>0</v>
      </c>
      <c r="AD23" s="170">
        <v>0</v>
      </c>
      <c r="AE23" s="170">
        <v>0</v>
      </c>
      <c r="AF23" s="170">
        <v>0</v>
      </c>
      <c r="AG23" s="170">
        <v>0</v>
      </c>
      <c r="AH23" s="170">
        <v>0</v>
      </c>
      <c r="AI23" s="170">
        <v>0</v>
      </c>
      <c r="AJ23" s="170">
        <v>0</v>
      </c>
      <c r="AK23" s="170">
        <v>0</v>
      </c>
      <c r="AL23" s="170">
        <v>0</v>
      </c>
      <c r="AM23" s="170">
        <v>0</v>
      </c>
      <c r="AN23" s="170">
        <v>0</v>
      </c>
      <c r="AO23" s="170">
        <v>0</v>
      </c>
      <c r="AP23" s="170">
        <v>0</v>
      </c>
      <c r="AQ23" s="170">
        <v>549</v>
      </c>
      <c r="AR23" s="170">
        <v>381</v>
      </c>
      <c r="AS23" s="170">
        <v>327</v>
      </c>
      <c r="AT23" s="170">
        <v>371</v>
      </c>
      <c r="AU23" s="170">
        <v>369</v>
      </c>
      <c r="AV23" s="169"/>
    </row>
    <row r="24" spans="1:60" s="4" customFormat="1" ht="15" thickTop="1" thickBot="1" x14ac:dyDescent="0.3">
      <c r="A24" s="161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</row>
    <row r="25" spans="1:60" ht="50.1" customHeight="1" thickTop="1" thickBot="1" x14ac:dyDescent="0.3">
      <c r="A25" s="161">
        <f>'[3]PANEL DE CONTROL DISTRITAL'!A24</f>
        <v>6</v>
      </c>
      <c r="B25" s="162" t="str">
        <f>'[3]PANEL DE CONTROL DISTRITAL'!B24</f>
        <v>ENTREGA</v>
      </c>
      <c r="C25" s="163" t="str">
        <f>'[3]PANEL DE CONTROL DISTRITAL'!C24</f>
        <v>Operador de Equipo Tecnológico</v>
      </c>
      <c r="D25" s="164" t="str">
        <f>'[3]PANEL DE CONTROL DISTRITAL'!D24</f>
        <v xml:space="preserve">Efectividad de entrega de CPV en MAC = </v>
      </c>
      <c r="E25" s="163" t="str">
        <f>'[3]PANEL DE CONTROL DISTRITAL'!E24</f>
        <v>(Total de credenciales entregadas / Total de credenciales solicitadas) x 100</v>
      </c>
      <c r="F25" s="165" t="str">
        <f>'[3]PANEL DE CONTROL DISTRITAL'!F24</f>
        <v>Semanal (remesa)</v>
      </c>
      <c r="G25" s="166">
        <f>'[3]PANEL DE CONTROL DISTRITAL'!G24</f>
        <v>0.9</v>
      </c>
      <c r="H25" s="167" t="str">
        <f>'[3]PANEL DE CONTROL DISTRITAL'!H24</f>
        <v xml:space="preserve">Total de credenciales entregadas </v>
      </c>
      <c r="I25" s="168">
        <v>0</v>
      </c>
      <c r="J25" s="168">
        <v>0</v>
      </c>
      <c r="K25" s="168">
        <v>0</v>
      </c>
      <c r="L25" s="168">
        <v>0</v>
      </c>
      <c r="M25" s="168">
        <v>0</v>
      </c>
      <c r="N25" s="168">
        <v>0</v>
      </c>
      <c r="O25" s="168">
        <v>0</v>
      </c>
      <c r="P25" s="168">
        <v>0</v>
      </c>
      <c r="Q25" s="168">
        <v>0</v>
      </c>
      <c r="R25" s="168">
        <v>0</v>
      </c>
      <c r="S25" s="168">
        <v>0</v>
      </c>
      <c r="T25" s="168">
        <v>0</v>
      </c>
      <c r="U25" s="168">
        <v>0</v>
      </c>
      <c r="V25" s="168">
        <v>0</v>
      </c>
      <c r="W25" s="168">
        <v>0</v>
      </c>
      <c r="X25" s="168">
        <v>0</v>
      </c>
      <c r="Y25" s="168">
        <v>0</v>
      </c>
      <c r="Z25" s="168">
        <v>0</v>
      </c>
      <c r="AA25" s="168">
        <v>0</v>
      </c>
      <c r="AB25" s="168">
        <v>0</v>
      </c>
      <c r="AC25" s="168">
        <v>0</v>
      </c>
      <c r="AD25" s="168">
        <v>0</v>
      </c>
      <c r="AE25" s="168">
        <v>0</v>
      </c>
      <c r="AF25" s="168">
        <v>0</v>
      </c>
      <c r="AG25" s="168">
        <v>0</v>
      </c>
      <c r="AH25" s="168">
        <v>0</v>
      </c>
      <c r="AI25" s="168">
        <v>0</v>
      </c>
      <c r="AJ25" s="168">
        <v>0</v>
      </c>
      <c r="AK25" s="168">
        <v>0</v>
      </c>
      <c r="AL25" s="168">
        <v>0</v>
      </c>
      <c r="AM25" s="168">
        <v>0</v>
      </c>
      <c r="AN25" s="168">
        <v>0</v>
      </c>
      <c r="AO25" s="168">
        <v>0</v>
      </c>
      <c r="AP25" s="168">
        <v>0</v>
      </c>
      <c r="AQ25" s="168">
        <v>127</v>
      </c>
      <c r="AR25" s="168">
        <v>213</v>
      </c>
      <c r="AS25" s="168">
        <v>193</v>
      </c>
      <c r="AT25" s="168">
        <v>119</v>
      </c>
      <c r="AU25" s="168">
        <v>124</v>
      </c>
      <c r="AV25" s="169">
        <f>IFERROR(SUM(I25:AU25)/SUM(I26:AU26),0)</f>
        <v>1</v>
      </c>
    </row>
    <row r="26" spans="1:60" ht="50.1" customHeight="1" thickTop="1" thickBot="1" x14ac:dyDescent="0.3">
      <c r="A26" s="161"/>
      <c r="B26" s="162"/>
      <c r="C26" s="163"/>
      <c r="D26" s="164"/>
      <c r="E26" s="163"/>
      <c r="F26" s="165"/>
      <c r="G26" s="166"/>
      <c r="H26" s="167" t="str">
        <f>'[3]PANEL DE CONTROL DISTRITAL'!H25</f>
        <v xml:space="preserve"> Total de credenciales solicitadas</v>
      </c>
      <c r="I26" s="170">
        <v>0</v>
      </c>
      <c r="J26" s="170">
        <v>0</v>
      </c>
      <c r="K26" s="170">
        <v>0</v>
      </c>
      <c r="L26" s="170">
        <v>0</v>
      </c>
      <c r="M26" s="170">
        <v>0</v>
      </c>
      <c r="N26" s="170">
        <v>0</v>
      </c>
      <c r="O26" s="170">
        <v>0</v>
      </c>
      <c r="P26" s="170">
        <v>0</v>
      </c>
      <c r="Q26" s="170">
        <v>0</v>
      </c>
      <c r="R26" s="170">
        <v>0</v>
      </c>
      <c r="S26" s="170">
        <v>0</v>
      </c>
      <c r="T26" s="170">
        <v>0</v>
      </c>
      <c r="U26" s="170">
        <v>0</v>
      </c>
      <c r="V26" s="170">
        <v>0</v>
      </c>
      <c r="W26" s="170">
        <v>0</v>
      </c>
      <c r="X26" s="170">
        <v>0</v>
      </c>
      <c r="Y26" s="170">
        <v>0</v>
      </c>
      <c r="Z26" s="170">
        <v>0</v>
      </c>
      <c r="AA26" s="170">
        <v>0</v>
      </c>
      <c r="AB26" s="170">
        <v>0</v>
      </c>
      <c r="AC26" s="170">
        <v>0</v>
      </c>
      <c r="AD26" s="170">
        <v>0</v>
      </c>
      <c r="AE26" s="170">
        <v>0</v>
      </c>
      <c r="AF26" s="170">
        <v>0</v>
      </c>
      <c r="AG26" s="170">
        <v>0</v>
      </c>
      <c r="AH26" s="170">
        <v>0</v>
      </c>
      <c r="AI26" s="170">
        <v>0</v>
      </c>
      <c r="AJ26" s="170">
        <v>0</v>
      </c>
      <c r="AK26" s="170">
        <v>0</v>
      </c>
      <c r="AL26" s="170">
        <v>0</v>
      </c>
      <c r="AM26" s="170">
        <v>0</v>
      </c>
      <c r="AN26" s="170">
        <v>0</v>
      </c>
      <c r="AO26" s="170">
        <v>0</v>
      </c>
      <c r="AP26" s="170">
        <v>0</v>
      </c>
      <c r="AQ26" s="170">
        <v>127</v>
      </c>
      <c r="AR26" s="170">
        <v>213</v>
      </c>
      <c r="AS26" s="170">
        <v>193</v>
      </c>
      <c r="AT26" s="170">
        <v>119</v>
      </c>
      <c r="AU26" s="170">
        <v>124</v>
      </c>
      <c r="AV26" s="16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AV25:AV26"/>
    <mergeCell ref="I29:L29"/>
    <mergeCell ref="B34:M34"/>
    <mergeCell ref="B35:G35"/>
    <mergeCell ref="H35:M35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A10:A11"/>
    <mergeCell ref="B10:B11"/>
    <mergeCell ref="C10:C11"/>
    <mergeCell ref="D10:D11"/>
    <mergeCell ref="E10:E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</mergeCells>
  <conditionalFormatting sqref="I21:AP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152" priority="2" operator="greaterThan">
      <formula>95%</formula>
    </cfRule>
    <cfRule type="cellIs" dxfId="151" priority="3" operator="greaterThanOrEqual">
      <formula>90%</formula>
    </cfRule>
    <cfRule type="cellIs" dxfId="150" priority="4" operator="lessThan">
      <formula>89.99%</formula>
    </cfRule>
  </conditionalFormatting>
  <conditionalFormatting sqref="AV13">
    <cfRule type="cellIs" dxfId="149" priority="5" operator="greaterThan">
      <formula>95%</formula>
    </cfRule>
    <cfRule type="cellIs" dxfId="148" priority="6" operator="greaterThanOrEqual">
      <formula>90%</formula>
    </cfRule>
    <cfRule type="cellIs" dxfId="147" priority="7" operator="lessThan">
      <formula>89.99%</formula>
    </cfRule>
  </conditionalFormatting>
  <conditionalFormatting sqref="AV16">
    <cfRule type="cellIs" dxfId="146" priority="8" operator="greaterThan">
      <formula>95%</formula>
    </cfRule>
    <cfRule type="cellIs" dxfId="145" priority="9" operator="greaterThanOrEqual">
      <formula>90%</formula>
    </cfRule>
    <cfRule type="cellIs" dxfId="144" priority="10" operator="lessThan">
      <formula>89.99%</formula>
    </cfRule>
  </conditionalFormatting>
  <conditionalFormatting sqref="AV19">
    <cfRule type="cellIs" dxfId="143" priority="11" operator="greaterThan">
      <formula>95%</formula>
    </cfRule>
    <cfRule type="cellIs" dxfId="142" priority="12" operator="greaterThanOrEqual">
      <formula>90%</formula>
    </cfRule>
    <cfRule type="cellIs" dxfId="141" priority="13" operator="lessThan">
      <formula>89.99%</formula>
    </cfRule>
  </conditionalFormatting>
  <conditionalFormatting sqref="AV25">
    <cfRule type="cellIs" dxfId="140" priority="14" operator="greaterThan">
      <formula>95%</formula>
    </cfRule>
    <cfRule type="cellIs" dxfId="139" priority="15" operator="greaterThanOrEqual">
      <formula>90%</formula>
    </cfRule>
    <cfRule type="cellIs" dxfId="138" priority="16" operator="lessThan">
      <formula>89.99%</formula>
    </cfRule>
  </conditionalFormatting>
  <conditionalFormatting sqref="AV22">
    <cfRule type="cellIs" dxfId="137" priority="17" operator="greaterThanOrEqual">
      <formula>100%</formula>
    </cfRule>
    <cfRule type="cellIs" dxfId="136" priority="18" operator="lessThan">
      <formula>99.99%</formula>
    </cfRule>
  </conditionalFormatting>
  <conditionalFormatting sqref="AQ21:AU21">
    <cfRule type="colorScale" priority="19">
      <colorScale>
        <cfvo type="min"/>
        <cfvo type="percentile" val="50"/>
        <cfvo type="max"/>
        <color rgb="FFE98BD7"/>
        <color rgb="FFD5007F"/>
        <color rgb="FF950054"/>
      </colorScale>
    </cfRule>
  </conditionalFormatting>
  <dataValidations count="1">
    <dataValidation showDropDown="1" showInputMessage="1" showErrorMessage="1" sqref="G10:G11 G13:G14 G16:G17 G19:G23 C21 G25:G26" xr:uid="{9B646B23-7989-4868-8FB7-327C39DD7A62}">
      <formula1>0</formula1>
      <formula2>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3D373-A345-4CEF-BFE3-F9EF7DED1EE0}">
  <sheetPr>
    <tabColor rgb="FFC00000"/>
  </sheetPr>
  <dimension ref="A1:BH48"/>
  <sheetViews>
    <sheetView showGridLines="0" zoomScale="85" zoomScaleNormal="85" workbookViewId="0">
      <selection activeCell="A10" sqref="A10:A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9</v>
      </c>
      <c r="F2" s="122" t="s">
        <v>70</v>
      </c>
      <c r="G2" s="122"/>
      <c r="H2" s="22">
        <v>300954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61">
        <f>'[3]PANEL DE CONTROL DISTRITAL'!A9</f>
        <v>1</v>
      </c>
      <c r="B10" s="162" t="str">
        <f>'[3]PANEL DE CONTROL DISTRITAL'!B9</f>
        <v>ENTREVISTA</v>
      </c>
      <c r="C10" s="163" t="str">
        <f>'[3]PANEL DE CONTROL DISTRITAL'!C9</f>
        <v xml:space="preserve"> Auxiliar de Atención Ciudadana</v>
      </c>
      <c r="D10" s="164" t="str">
        <f>'[3]PANEL DE CONTROL DISTRITAL'!D9</f>
        <v>Efectividad de la entrevista =</v>
      </c>
      <c r="E10" s="163" t="str">
        <f>'[3]PANEL DE CONTROL DISTRITAL'!E9</f>
        <v>(Número de trámites aplicados / (Número de fichas requisitadas - Notificaciones de improcedencia de trámite)) x 100</v>
      </c>
      <c r="F10" s="165" t="str">
        <f>'[3]PANEL DE CONTROL DISTRITAL'!F9</f>
        <v>Semanal (remesa)</v>
      </c>
      <c r="G10" s="166">
        <f>'[3]PANEL DE CONTROL DISTRITAL'!G9</f>
        <v>0.9</v>
      </c>
      <c r="H10" s="167" t="str">
        <f>'[3]PANEL DE CONTROL DISTRITAL'!H9</f>
        <v>Número de trámites aplicados</v>
      </c>
      <c r="I10" s="168">
        <v>0</v>
      </c>
      <c r="J10" s="168">
        <v>0</v>
      </c>
      <c r="K10" s="168">
        <v>0</v>
      </c>
      <c r="L10" s="168">
        <v>0</v>
      </c>
      <c r="M10" s="168">
        <v>0</v>
      </c>
      <c r="N10" s="168">
        <v>0</v>
      </c>
      <c r="O10" s="168">
        <v>0</v>
      </c>
      <c r="P10" s="168">
        <v>0</v>
      </c>
      <c r="Q10" s="168">
        <v>0</v>
      </c>
      <c r="R10" s="168">
        <v>0</v>
      </c>
      <c r="S10" s="168">
        <v>0</v>
      </c>
      <c r="T10" s="168">
        <v>0</v>
      </c>
      <c r="U10" s="168">
        <v>0</v>
      </c>
      <c r="V10" s="168">
        <v>0</v>
      </c>
      <c r="W10" s="168">
        <v>0</v>
      </c>
      <c r="X10" s="168">
        <v>0</v>
      </c>
      <c r="Y10" s="168">
        <v>0</v>
      </c>
      <c r="Z10" s="168">
        <v>0</v>
      </c>
      <c r="AA10" s="168">
        <v>0</v>
      </c>
      <c r="AB10" s="168">
        <v>0</v>
      </c>
      <c r="AC10" s="168">
        <v>0</v>
      </c>
      <c r="AD10" s="168">
        <v>0</v>
      </c>
      <c r="AE10" s="168">
        <v>0</v>
      </c>
      <c r="AF10" s="168">
        <v>0</v>
      </c>
      <c r="AG10" s="168">
        <v>0</v>
      </c>
      <c r="AH10" s="168">
        <v>0</v>
      </c>
      <c r="AI10" s="168">
        <v>0</v>
      </c>
      <c r="AJ10" s="168">
        <v>0</v>
      </c>
      <c r="AK10" s="168">
        <v>0</v>
      </c>
      <c r="AL10" s="168">
        <v>0</v>
      </c>
      <c r="AM10" s="168">
        <v>0</v>
      </c>
      <c r="AN10" s="168">
        <v>0</v>
      </c>
      <c r="AO10" s="168">
        <v>0</v>
      </c>
      <c r="AP10" s="168">
        <v>0</v>
      </c>
      <c r="AQ10" s="180">
        <v>138</v>
      </c>
      <c r="AR10" s="180">
        <v>184</v>
      </c>
      <c r="AS10" s="180">
        <v>114</v>
      </c>
      <c r="AT10" s="180">
        <v>110</v>
      </c>
      <c r="AU10" s="180">
        <v>121</v>
      </c>
      <c r="AV10" s="169">
        <f>IFERROR(SUM(I10:AU10)/SUM(I11:AU11),0)</f>
        <v>1</v>
      </c>
    </row>
    <row r="11" spans="1:60" s="2" customFormat="1" ht="50.1" customHeight="1" thickTop="1" thickBot="1" x14ac:dyDescent="0.3">
      <c r="A11" s="161"/>
      <c r="B11" s="162"/>
      <c r="C11" s="163"/>
      <c r="D11" s="164"/>
      <c r="E11" s="163"/>
      <c r="F11" s="165"/>
      <c r="G11" s="166"/>
      <c r="H11" s="167" t="str">
        <f>'[3]PANEL DE CONTROL DISTRITAL'!H10</f>
        <v>Número de fichas requisitadas - Notificaciones de improcedencia de trámite</v>
      </c>
      <c r="I11" s="170">
        <v>0</v>
      </c>
      <c r="J11" s="170">
        <v>0</v>
      </c>
      <c r="K11" s="170">
        <v>0</v>
      </c>
      <c r="L11" s="170">
        <v>0</v>
      </c>
      <c r="M11" s="170">
        <v>0</v>
      </c>
      <c r="N11" s="170">
        <v>0</v>
      </c>
      <c r="O11" s="170">
        <v>0</v>
      </c>
      <c r="P11" s="170">
        <v>0</v>
      </c>
      <c r="Q11" s="170">
        <v>0</v>
      </c>
      <c r="R11" s="170">
        <v>0</v>
      </c>
      <c r="S11" s="170">
        <v>0</v>
      </c>
      <c r="T11" s="170">
        <v>0</v>
      </c>
      <c r="U11" s="170">
        <v>0</v>
      </c>
      <c r="V11" s="170">
        <v>0</v>
      </c>
      <c r="W11" s="170">
        <v>0</v>
      </c>
      <c r="X11" s="170">
        <v>0</v>
      </c>
      <c r="Y11" s="170">
        <v>0</v>
      </c>
      <c r="Z11" s="170">
        <v>0</v>
      </c>
      <c r="AA11" s="170">
        <v>0</v>
      </c>
      <c r="AB11" s="170">
        <v>0</v>
      </c>
      <c r="AC11" s="170">
        <v>0</v>
      </c>
      <c r="AD11" s="170">
        <v>0</v>
      </c>
      <c r="AE11" s="170">
        <v>0</v>
      </c>
      <c r="AF11" s="170">
        <v>0</v>
      </c>
      <c r="AG11" s="170">
        <v>0</v>
      </c>
      <c r="AH11" s="170">
        <v>0</v>
      </c>
      <c r="AI11" s="170">
        <v>0</v>
      </c>
      <c r="AJ11" s="170">
        <v>0</v>
      </c>
      <c r="AK11" s="170">
        <v>0</v>
      </c>
      <c r="AL11" s="170">
        <v>0</v>
      </c>
      <c r="AM11" s="170">
        <v>0</v>
      </c>
      <c r="AN11" s="170">
        <v>0</v>
      </c>
      <c r="AO11" s="170">
        <v>0</v>
      </c>
      <c r="AP11" s="170">
        <v>0</v>
      </c>
      <c r="AQ11" s="181">
        <v>138</v>
      </c>
      <c r="AR11" s="181">
        <v>184</v>
      </c>
      <c r="AS11" s="181">
        <v>114</v>
      </c>
      <c r="AT11" s="181">
        <v>110</v>
      </c>
      <c r="AU11" s="181">
        <v>121</v>
      </c>
      <c r="AV11" s="169"/>
    </row>
    <row r="12" spans="1:60" s="47" customFormat="1" ht="8.1" customHeight="1" thickTop="1" thickBot="1" x14ac:dyDescent="0.3">
      <c r="A12" s="161"/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61">
        <f>'[3]PANEL DE CONTROL DISTRITAL'!A12</f>
        <v>2</v>
      </c>
      <c r="B13" s="162" t="str">
        <f>'[3]PANEL DE CONTROL DISTRITAL'!B12</f>
        <v>TRÁMITE</v>
      </c>
      <c r="C13" s="163" t="str">
        <f>'[3]PANEL DE CONTROL DISTRITAL'!C12</f>
        <v>Operador de Equipo Tecnológico</v>
      </c>
      <c r="D13" s="164" t="str">
        <f>'[3]PANEL DE CONTROL DISTRITAL'!D12</f>
        <v>Trámites exitosos efectivos=</v>
      </c>
      <c r="E13" s="163" t="str">
        <f>'[3]PANEL DE CONTROL DISTRITAL'!E12</f>
        <v>(Número de trámites exitosos / Número de trámites aplicados) x 100</v>
      </c>
      <c r="F13" s="165" t="str">
        <f>'[3]PANEL DE CONTROL DISTRITAL'!F12</f>
        <v>Semanal (remesa)</v>
      </c>
      <c r="G13" s="166">
        <f>'[3]PANEL DE CONTROL DISTRITAL'!G12</f>
        <v>0.9</v>
      </c>
      <c r="H13" s="167" t="str">
        <f>'[3]PANEL DE CONTROL DISTRITAL'!H12</f>
        <v>Número de trámites exitosos</v>
      </c>
      <c r="I13" s="168">
        <v>0</v>
      </c>
      <c r="J13" s="168">
        <v>0</v>
      </c>
      <c r="K13" s="168">
        <v>0</v>
      </c>
      <c r="L13" s="168">
        <v>0</v>
      </c>
      <c r="M13" s="168">
        <v>0</v>
      </c>
      <c r="N13" s="168">
        <v>0</v>
      </c>
      <c r="O13" s="168">
        <v>0</v>
      </c>
      <c r="P13" s="168">
        <v>0</v>
      </c>
      <c r="Q13" s="168">
        <v>0</v>
      </c>
      <c r="R13" s="168">
        <v>0</v>
      </c>
      <c r="S13" s="168">
        <v>0</v>
      </c>
      <c r="T13" s="168">
        <v>0</v>
      </c>
      <c r="U13" s="168">
        <v>0</v>
      </c>
      <c r="V13" s="168">
        <v>0</v>
      </c>
      <c r="W13" s="168">
        <v>0</v>
      </c>
      <c r="X13" s="168">
        <v>0</v>
      </c>
      <c r="Y13" s="168">
        <v>0</v>
      </c>
      <c r="Z13" s="168">
        <v>0</v>
      </c>
      <c r="AA13" s="168">
        <v>0</v>
      </c>
      <c r="AB13" s="168">
        <v>0</v>
      </c>
      <c r="AC13" s="168">
        <v>0</v>
      </c>
      <c r="AD13" s="168">
        <v>0</v>
      </c>
      <c r="AE13" s="168">
        <v>0</v>
      </c>
      <c r="AF13" s="168">
        <v>0</v>
      </c>
      <c r="AG13" s="168">
        <v>0</v>
      </c>
      <c r="AH13" s="168">
        <v>0</v>
      </c>
      <c r="AI13" s="168">
        <v>0</v>
      </c>
      <c r="AJ13" s="168">
        <v>0</v>
      </c>
      <c r="AK13" s="168">
        <v>0</v>
      </c>
      <c r="AL13" s="168">
        <v>0</v>
      </c>
      <c r="AM13" s="168">
        <v>0</v>
      </c>
      <c r="AN13" s="168">
        <v>0</v>
      </c>
      <c r="AO13" s="168">
        <v>0</v>
      </c>
      <c r="AP13" s="168">
        <v>0</v>
      </c>
      <c r="AQ13" s="180">
        <v>138</v>
      </c>
      <c r="AR13" s="180">
        <v>184</v>
      </c>
      <c r="AS13" s="180">
        <v>114</v>
      </c>
      <c r="AT13" s="180">
        <v>109</v>
      </c>
      <c r="AU13" s="180">
        <v>121</v>
      </c>
      <c r="AV13" s="169">
        <f>IFERROR(SUM(I13:AU13)/SUM(I14:AU14),0)</f>
        <v>0.99850074962518742</v>
      </c>
    </row>
    <row r="14" spans="1:60" s="3" customFormat="1" ht="50.1" customHeight="1" thickTop="1" thickBot="1" x14ac:dyDescent="0.3">
      <c r="A14" s="161"/>
      <c r="B14" s="162"/>
      <c r="C14" s="163"/>
      <c r="D14" s="164"/>
      <c r="E14" s="163"/>
      <c r="F14" s="165"/>
      <c r="G14" s="166"/>
      <c r="H14" s="167" t="str">
        <f>'[3]PANEL DE CONTROL DISTRITAL'!H13</f>
        <v>Número de trámites aplicados</v>
      </c>
      <c r="I14" s="170">
        <v>0</v>
      </c>
      <c r="J14" s="170">
        <v>0</v>
      </c>
      <c r="K14" s="170">
        <v>0</v>
      </c>
      <c r="L14" s="170">
        <v>0</v>
      </c>
      <c r="M14" s="170">
        <v>0</v>
      </c>
      <c r="N14" s="170">
        <v>0</v>
      </c>
      <c r="O14" s="170">
        <v>0</v>
      </c>
      <c r="P14" s="170">
        <v>0</v>
      </c>
      <c r="Q14" s="170">
        <v>0</v>
      </c>
      <c r="R14" s="170">
        <v>0</v>
      </c>
      <c r="S14" s="170">
        <v>0</v>
      </c>
      <c r="T14" s="170">
        <v>0</v>
      </c>
      <c r="U14" s="170">
        <v>0</v>
      </c>
      <c r="V14" s="170">
        <v>0</v>
      </c>
      <c r="W14" s="170">
        <v>0</v>
      </c>
      <c r="X14" s="170">
        <v>0</v>
      </c>
      <c r="Y14" s="170">
        <v>0</v>
      </c>
      <c r="Z14" s="170">
        <v>0</v>
      </c>
      <c r="AA14" s="170">
        <v>0</v>
      </c>
      <c r="AB14" s="170">
        <v>0</v>
      </c>
      <c r="AC14" s="170">
        <v>0</v>
      </c>
      <c r="AD14" s="170">
        <v>0</v>
      </c>
      <c r="AE14" s="170">
        <v>0</v>
      </c>
      <c r="AF14" s="170">
        <v>0</v>
      </c>
      <c r="AG14" s="170">
        <v>0</v>
      </c>
      <c r="AH14" s="170">
        <v>0</v>
      </c>
      <c r="AI14" s="170">
        <v>0</v>
      </c>
      <c r="AJ14" s="170">
        <v>0</v>
      </c>
      <c r="AK14" s="170">
        <v>0</v>
      </c>
      <c r="AL14" s="170">
        <v>0</v>
      </c>
      <c r="AM14" s="170">
        <v>0</v>
      </c>
      <c r="AN14" s="170">
        <v>0</v>
      </c>
      <c r="AO14" s="170">
        <v>0</v>
      </c>
      <c r="AP14" s="170">
        <v>0</v>
      </c>
      <c r="AQ14" s="181">
        <v>138</v>
      </c>
      <c r="AR14" s="181">
        <v>184</v>
      </c>
      <c r="AS14" s="181">
        <v>114</v>
      </c>
      <c r="AT14" s="181">
        <v>110</v>
      </c>
      <c r="AU14" s="181">
        <v>121</v>
      </c>
      <c r="AV14" s="169"/>
    </row>
    <row r="15" spans="1:60" s="47" customFormat="1" ht="8.1" customHeight="1" thickTop="1" thickBot="1" x14ac:dyDescent="0.3">
      <c r="A15" s="161"/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61">
        <f>'[3]PANEL DE CONTROL DISTRITAL'!A15</f>
        <v>3</v>
      </c>
      <c r="B16" s="162" t="str">
        <f>'[3]PANEL DE CONTROL DISTRITAL'!B15</f>
        <v>TRANSFERENCIA</v>
      </c>
      <c r="C16" s="163" t="str">
        <f>'[3]PANEL DE CONTROL DISTRITAL'!C15</f>
        <v>Responsable de Módulo</v>
      </c>
      <c r="D16" s="164" t="str">
        <f>'[3]PANEL DE CONTROL DISTRITAL'!D15</f>
        <v xml:space="preserve">Transacciones exitosas = </v>
      </c>
      <c r="E16" s="163" t="str">
        <f>'[3]PANEL DE CONTROL DISTRITAL'!E15</f>
        <v>(Número de Archivos de Transacción aceptados /Total de Archivos de Transacción procesados) x100</v>
      </c>
      <c r="F16" s="165" t="str">
        <f>'[3]PANEL DE CONTROL DISTRITAL'!F15</f>
        <v>Semanal (remesa)</v>
      </c>
      <c r="G16" s="166">
        <f>'[3]PANEL DE CONTROL DISTRITAL'!G15</f>
        <v>0.9</v>
      </c>
      <c r="H16" s="167" t="str">
        <f>'[3]PANEL DE CONTROL DISTRITAL'!H15</f>
        <v>Número de Archivos de Transacción aceptados</v>
      </c>
      <c r="I16" s="168">
        <v>0</v>
      </c>
      <c r="J16" s="168">
        <v>0</v>
      </c>
      <c r="K16" s="168">
        <v>0</v>
      </c>
      <c r="L16" s="168">
        <v>0</v>
      </c>
      <c r="M16" s="168">
        <v>0</v>
      </c>
      <c r="N16" s="168">
        <v>0</v>
      </c>
      <c r="O16" s="168">
        <v>0</v>
      </c>
      <c r="P16" s="168">
        <v>0</v>
      </c>
      <c r="Q16" s="168">
        <v>0</v>
      </c>
      <c r="R16" s="168">
        <v>0</v>
      </c>
      <c r="S16" s="168">
        <v>0</v>
      </c>
      <c r="T16" s="168">
        <v>0</v>
      </c>
      <c r="U16" s="168">
        <v>0</v>
      </c>
      <c r="V16" s="168">
        <v>0</v>
      </c>
      <c r="W16" s="168">
        <v>0</v>
      </c>
      <c r="X16" s="168">
        <v>0</v>
      </c>
      <c r="Y16" s="168">
        <v>0</v>
      </c>
      <c r="Z16" s="168">
        <v>0</v>
      </c>
      <c r="AA16" s="168">
        <v>0</v>
      </c>
      <c r="AB16" s="168">
        <v>0</v>
      </c>
      <c r="AC16" s="168">
        <v>0</v>
      </c>
      <c r="AD16" s="168">
        <v>0</v>
      </c>
      <c r="AE16" s="168">
        <v>0</v>
      </c>
      <c r="AF16" s="168">
        <v>0</v>
      </c>
      <c r="AG16" s="168">
        <v>0</v>
      </c>
      <c r="AH16" s="168">
        <v>0</v>
      </c>
      <c r="AI16" s="168">
        <v>0</v>
      </c>
      <c r="AJ16" s="168">
        <v>0</v>
      </c>
      <c r="AK16" s="168">
        <v>0</v>
      </c>
      <c r="AL16" s="168">
        <v>0</v>
      </c>
      <c r="AM16" s="168">
        <v>0</v>
      </c>
      <c r="AN16" s="168">
        <v>0</v>
      </c>
      <c r="AO16" s="168">
        <v>0</v>
      </c>
      <c r="AP16" s="168">
        <v>0</v>
      </c>
      <c r="AQ16" s="180">
        <v>138</v>
      </c>
      <c r="AR16" s="180">
        <v>184</v>
      </c>
      <c r="AS16" s="180">
        <v>114</v>
      </c>
      <c r="AT16" s="180">
        <v>110</v>
      </c>
      <c r="AU16" s="180">
        <v>121</v>
      </c>
      <c r="AV16" s="169">
        <f>IFERROR(SUM(I16:AU16)/SUM(I17:AU17),0)</f>
        <v>1.0030075187969925</v>
      </c>
    </row>
    <row r="17" spans="1:60" s="3" customFormat="1" ht="50.1" customHeight="1" thickTop="1" thickBot="1" x14ac:dyDescent="0.3">
      <c r="A17" s="161"/>
      <c r="B17" s="162"/>
      <c r="C17" s="163"/>
      <c r="D17" s="164"/>
      <c r="E17" s="163"/>
      <c r="F17" s="165"/>
      <c r="G17" s="166"/>
      <c r="H17" s="167" t="str">
        <f>'[3]PANEL DE CONTROL DISTRITAL'!H16</f>
        <v>Total de Archivos de Transacción procesados</v>
      </c>
      <c r="I17" s="170">
        <v>0</v>
      </c>
      <c r="J17" s="170">
        <v>0</v>
      </c>
      <c r="K17" s="170">
        <v>0</v>
      </c>
      <c r="L17" s="170">
        <v>0</v>
      </c>
      <c r="M17" s="170">
        <v>0</v>
      </c>
      <c r="N17" s="170">
        <v>0</v>
      </c>
      <c r="O17" s="170">
        <v>0</v>
      </c>
      <c r="P17" s="170">
        <v>0</v>
      </c>
      <c r="Q17" s="170">
        <v>0</v>
      </c>
      <c r="R17" s="170">
        <v>0</v>
      </c>
      <c r="S17" s="170">
        <v>0</v>
      </c>
      <c r="T17" s="170">
        <v>0</v>
      </c>
      <c r="U17" s="170">
        <v>0</v>
      </c>
      <c r="V17" s="170">
        <v>0</v>
      </c>
      <c r="W17" s="170">
        <v>0</v>
      </c>
      <c r="X17" s="170">
        <v>0</v>
      </c>
      <c r="Y17" s="170">
        <v>0</v>
      </c>
      <c r="Z17" s="170">
        <v>0</v>
      </c>
      <c r="AA17" s="170">
        <v>0</v>
      </c>
      <c r="AB17" s="170">
        <v>0</v>
      </c>
      <c r="AC17" s="170">
        <v>0</v>
      </c>
      <c r="AD17" s="170">
        <v>0</v>
      </c>
      <c r="AE17" s="170">
        <v>0</v>
      </c>
      <c r="AF17" s="170">
        <v>0</v>
      </c>
      <c r="AG17" s="170">
        <v>0</v>
      </c>
      <c r="AH17" s="170">
        <v>0</v>
      </c>
      <c r="AI17" s="170">
        <v>0</v>
      </c>
      <c r="AJ17" s="170">
        <v>0</v>
      </c>
      <c r="AK17" s="170">
        <v>0</v>
      </c>
      <c r="AL17" s="170">
        <v>0</v>
      </c>
      <c r="AM17" s="170">
        <v>0</v>
      </c>
      <c r="AN17" s="170">
        <v>0</v>
      </c>
      <c r="AO17" s="170">
        <v>0</v>
      </c>
      <c r="AP17" s="170">
        <v>0</v>
      </c>
      <c r="AQ17" s="182">
        <v>138</v>
      </c>
      <c r="AR17" s="182">
        <v>183</v>
      </c>
      <c r="AS17" s="182">
        <v>114</v>
      </c>
      <c r="AT17" s="182">
        <v>109</v>
      </c>
      <c r="AU17" s="182">
        <v>121</v>
      </c>
      <c r="AV17" s="169"/>
    </row>
    <row r="18" spans="1:60" s="47" customFormat="1" ht="8.1" customHeight="1" thickTop="1" thickBot="1" x14ac:dyDescent="0.3">
      <c r="A18" s="161"/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  <c r="AT18" s="161"/>
      <c r="AU18" s="161"/>
      <c r="AV18" s="161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61">
        <f>'[3]PANEL DE CONTROL DISTRITAL'!A18</f>
        <v>4</v>
      </c>
      <c r="B19" s="162" t="str">
        <f>'[3]PANEL DE CONTROL DISTRITAL'!B18</f>
        <v>CONCILIACIÓN</v>
      </c>
      <c r="C19" s="163" t="str">
        <f>'[3]PANEL DE CONTROL DISTRITAL'!C18</f>
        <v>Responsable de Módulo</v>
      </c>
      <c r="D19" s="164" t="str">
        <f>'[3]PANEL DE CONTROL DISTRITAL'!D18</f>
        <v xml:space="preserve">Credenciales disponibles para entrega = </v>
      </c>
      <c r="E19" s="163" t="str">
        <f>'[3]PANEL DE CONTROL DISTRITAL'!E18</f>
        <v>((Credenciales recibidas - credenciales inconsistentes) / Credenciales recibidas) x 100</v>
      </c>
      <c r="F19" s="165" t="str">
        <f>'[3]PANEL DE CONTROL DISTRITAL'!F18</f>
        <v>Semanal (remesa)</v>
      </c>
      <c r="G19" s="166">
        <f>'[3]PANEL DE CONTROL DISTRITAL'!G18</f>
        <v>0.9</v>
      </c>
      <c r="H19" s="167" t="str">
        <f>'[3]PANEL DE CONTROL DISTRITAL'!H18</f>
        <v xml:space="preserve">Credenciales Recibidas - Credenciales inconsistentes </v>
      </c>
      <c r="I19" s="168">
        <v>0</v>
      </c>
      <c r="J19" s="168">
        <v>0</v>
      </c>
      <c r="K19" s="168">
        <v>0</v>
      </c>
      <c r="L19" s="168">
        <v>0</v>
      </c>
      <c r="M19" s="168">
        <v>0</v>
      </c>
      <c r="N19" s="168">
        <v>0</v>
      </c>
      <c r="O19" s="168">
        <v>0</v>
      </c>
      <c r="P19" s="168">
        <v>0</v>
      </c>
      <c r="Q19" s="168">
        <v>0</v>
      </c>
      <c r="R19" s="168">
        <v>0</v>
      </c>
      <c r="S19" s="168">
        <v>0</v>
      </c>
      <c r="T19" s="168">
        <v>0</v>
      </c>
      <c r="U19" s="168">
        <v>0</v>
      </c>
      <c r="V19" s="168">
        <v>0</v>
      </c>
      <c r="W19" s="168">
        <v>0</v>
      </c>
      <c r="X19" s="168">
        <v>0</v>
      </c>
      <c r="Y19" s="168">
        <v>0</v>
      </c>
      <c r="Z19" s="168">
        <v>0</v>
      </c>
      <c r="AA19" s="168">
        <v>0</v>
      </c>
      <c r="AB19" s="168">
        <v>0</v>
      </c>
      <c r="AC19" s="168">
        <v>0</v>
      </c>
      <c r="AD19" s="168">
        <v>0</v>
      </c>
      <c r="AE19" s="168">
        <v>0</v>
      </c>
      <c r="AF19" s="168">
        <v>0</v>
      </c>
      <c r="AG19" s="168">
        <v>0</v>
      </c>
      <c r="AH19" s="168">
        <v>0</v>
      </c>
      <c r="AI19" s="168">
        <v>0</v>
      </c>
      <c r="AJ19" s="168">
        <v>0</v>
      </c>
      <c r="AK19" s="168">
        <v>0</v>
      </c>
      <c r="AL19" s="168">
        <v>0</v>
      </c>
      <c r="AM19" s="168">
        <v>0</v>
      </c>
      <c r="AN19" s="168">
        <v>0</v>
      </c>
      <c r="AO19" s="168">
        <v>0</v>
      </c>
      <c r="AP19" s="168">
        <v>0</v>
      </c>
      <c r="AQ19" s="180">
        <v>317</v>
      </c>
      <c r="AR19" s="180">
        <v>147</v>
      </c>
      <c r="AS19" s="180">
        <v>145</v>
      </c>
      <c r="AT19" s="180">
        <v>104</v>
      </c>
      <c r="AU19" s="180">
        <v>83</v>
      </c>
      <c r="AV19" s="169">
        <f>IFERROR(SUM(I19:AU19)/SUM(I20:AU20),0)</f>
        <v>1</v>
      </c>
    </row>
    <row r="20" spans="1:60" s="3" customFormat="1" ht="50.1" customHeight="1" thickTop="1" thickBot="1" x14ac:dyDescent="0.3">
      <c r="A20" s="161"/>
      <c r="B20" s="162"/>
      <c r="C20" s="163"/>
      <c r="D20" s="164"/>
      <c r="E20" s="163"/>
      <c r="F20" s="165"/>
      <c r="G20" s="166"/>
      <c r="H20" s="167" t="str">
        <f>'[3]PANEL DE CONTROL DISTRITAL'!H19</f>
        <v xml:space="preserve">Credenciales recibidas </v>
      </c>
      <c r="I20" s="170">
        <v>0</v>
      </c>
      <c r="J20" s="170">
        <v>0</v>
      </c>
      <c r="K20" s="170">
        <v>0</v>
      </c>
      <c r="L20" s="170">
        <v>0</v>
      </c>
      <c r="M20" s="170">
        <v>0</v>
      </c>
      <c r="N20" s="170">
        <v>0</v>
      </c>
      <c r="O20" s="170">
        <v>0</v>
      </c>
      <c r="P20" s="170">
        <v>0</v>
      </c>
      <c r="Q20" s="170">
        <v>0</v>
      </c>
      <c r="R20" s="170">
        <v>0</v>
      </c>
      <c r="S20" s="170">
        <v>0</v>
      </c>
      <c r="T20" s="170">
        <v>0</v>
      </c>
      <c r="U20" s="170">
        <v>0</v>
      </c>
      <c r="V20" s="170">
        <v>0</v>
      </c>
      <c r="W20" s="170">
        <v>0</v>
      </c>
      <c r="X20" s="170">
        <v>0</v>
      </c>
      <c r="Y20" s="170">
        <v>0</v>
      </c>
      <c r="Z20" s="170">
        <v>0</v>
      </c>
      <c r="AA20" s="170">
        <v>0</v>
      </c>
      <c r="AB20" s="170">
        <v>0</v>
      </c>
      <c r="AC20" s="170">
        <v>0</v>
      </c>
      <c r="AD20" s="170">
        <v>0</v>
      </c>
      <c r="AE20" s="170">
        <v>0</v>
      </c>
      <c r="AF20" s="170">
        <v>0</v>
      </c>
      <c r="AG20" s="170">
        <v>0</v>
      </c>
      <c r="AH20" s="170">
        <v>0</v>
      </c>
      <c r="AI20" s="170">
        <v>0</v>
      </c>
      <c r="AJ20" s="170">
        <v>0</v>
      </c>
      <c r="AK20" s="170">
        <v>0</v>
      </c>
      <c r="AL20" s="170">
        <v>0</v>
      </c>
      <c r="AM20" s="170">
        <v>0</v>
      </c>
      <c r="AN20" s="170">
        <v>0</v>
      </c>
      <c r="AO20" s="170">
        <v>0</v>
      </c>
      <c r="AP20" s="170">
        <v>0</v>
      </c>
      <c r="AQ20" s="181">
        <v>317</v>
      </c>
      <c r="AR20" s="181">
        <v>147</v>
      </c>
      <c r="AS20" s="181">
        <v>145</v>
      </c>
      <c r="AT20" s="181">
        <v>104</v>
      </c>
      <c r="AU20" s="181">
        <v>83</v>
      </c>
      <c r="AV20" s="169"/>
    </row>
    <row r="21" spans="1:60" s="47" customFormat="1" ht="8.1" customHeight="1" thickTop="1" thickBot="1" x14ac:dyDescent="0.3">
      <c r="A21" s="171"/>
      <c r="B21" s="172"/>
      <c r="C21" s="173"/>
      <c r="D21" s="174"/>
      <c r="E21" s="173"/>
      <c r="F21" s="175"/>
      <c r="G21" s="176"/>
      <c r="H21" s="177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83"/>
      <c r="AR21" s="183"/>
      <c r="AS21" s="183"/>
      <c r="AT21" s="183"/>
      <c r="AU21" s="183"/>
      <c r="AV21" s="179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61">
        <f>'[3]PANEL DE CONTROL DISTRITAL'!A21</f>
        <v>5</v>
      </c>
      <c r="B22" s="162" t="str">
        <f>'[3]PANEL DE CONTROL DISTRITAL'!B21</f>
        <v>CONCILIACIÓN</v>
      </c>
      <c r="C22" s="163" t="str">
        <f>'[3]PANEL DE CONTROL DISTRITAL'!C21</f>
        <v>Responsable de Módulo</v>
      </c>
      <c r="D22" s="164" t="str">
        <f>'[3]PANEL DE CONTROL DISTRITAL'!D21</f>
        <v xml:space="preserve">Credenciales disponibles para entrega = </v>
      </c>
      <c r="E22" s="163" t="str">
        <f>'[3]PANEL DE CONTROL DISTRITAL'!E21</f>
        <v>(Credenciales en resguardo / Credenciales totales en SIIRFE disponibles para entrega) x 100</v>
      </c>
      <c r="F22" s="165" t="str">
        <f>'[3]PANEL DE CONTROL DISTRITAL'!F21</f>
        <v>Semanal (remesa)</v>
      </c>
      <c r="G22" s="166">
        <f>'[3]PANEL DE CONTROL DISTRITAL'!G21</f>
        <v>1</v>
      </c>
      <c r="H22" s="167" t="str">
        <f>'[3]PANEL DE CONTROL DISTRITAL'!H21</f>
        <v>Credenciales en resguardo</v>
      </c>
      <c r="I22" s="168">
        <v>0</v>
      </c>
      <c r="J22" s="168">
        <v>0</v>
      </c>
      <c r="K22" s="168">
        <v>0</v>
      </c>
      <c r="L22" s="168">
        <v>0</v>
      </c>
      <c r="M22" s="168">
        <v>0</v>
      </c>
      <c r="N22" s="168">
        <v>0</v>
      </c>
      <c r="O22" s="168">
        <v>0</v>
      </c>
      <c r="P22" s="168">
        <v>0</v>
      </c>
      <c r="Q22" s="168">
        <v>0</v>
      </c>
      <c r="R22" s="168">
        <v>0</v>
      </c>
      <c r="S22" s="168">
        <v>0</v>
      </c>
      <c r="T22" s="168">
        <v>0</v>
      </c>
      <c r="U22" s="168">
        <v>0</v>
      </c>
      <c r="V22" s="168">
        <v>0</v>
      </c>
      <c r="W22" s="168">
        <v>0</v>
      </c>
      <c r="X22" s="168">
        <v>0</v>
      </c>
      <c r="Y22" s="168">
        <v>0</v>
      </c>
      <c r="Z22" s="168">
        <v>0</v>
      </c>
      <c r="AA22" s="168">
        <v>0</v>
      </c>
      <c r="AB22" s="168">
        <v>0</v>
      </c>
      <c r="AC22" s="168">
        <v>0</v>
      </c>
      <c r="AD22" s="168">
        <v>0</v>
      </c>
      <c r="AE22" s="168">
        <v>0</v>
      </c>
      <c r="AF22" s="168">
        <v>0</v>
      </c>
      <c r="AG22" s="168">
        <v>0</v>
      </c>
      <c r="AH22" s="168">
        <v>0</v>
      </c>
      <c r="AI22" s="168">
        <v>0</v>
      </c>
      <c r="AJ22" s="168">
        <v>0</v>
      </c>
      <c r="AK22" s="168">
        <v>0</v>
      </c>
      <c r="AL22" s="168">
        <v>0</v>
      </c>
      <c r="AM22" s="168">
        <v>0</v>
      </c>
      <c r="AN22" s="168">
        <v>0</v>
      </c>
      <c r="AO22" s="168">
        <v>0</v>
      </c>
      <c r="AP22" s="168">
        <v>0</v>
      </c>
      <c r="AQ22" s="180">
        <v>464</v>
      </c>
      <c r="AR22" s="180">
        <v>468</v>
      </c>
      <c r="AS22" s="180">
        <v>469</v>
      </c>
      <c r="AT22" s="180">
        <v>462</v>
      </c>
      <c r="AU22" s="180">
        <v>389</v>
      </c>
      <c r="AV22" s="169">
        <f>IFERROR(SUM(I22:AU22)/SUM(I23:AU23),0)</f>
        <v>1</v>
      </c>
    </row>
    <row r="23" spans="1:60" s="3" customFormat="1" ht="50.1" customHeight="1" thickTop="1" thickBot="1" x14ac:dyDescent="0.3">
      <c r="A23" s="161"/>
      <c r="B23" s="162"/>
      <c r="C23" s="163"/>
      <c r="D23" s="164"/>
      <c r="E23" s="163"/>
      <c r="F23" s="165"/>
      <c r="G23" s="166"/>
      <c r="H23" s="167" t="str">
        <f>'[3]PANEL DE CONTROL DISTRITAL'!H22</f>
        <v>Credenciales totales en SIIRFE disponibles para entrega</v>
      </c>
      <c r="I23" s="170">
        <v>0</v>
      </c>
      <c r="J23" s="170">
        <v>0</v>
      </c>
      <c r="K23" s="170">
        <v>0</v>
      </c>
      <c r="L23" s="170">
        <v>0</v>
      </c>
      <c r="M23" s="170">
        <v>0</v>
      </c>
      <c r="N23" s="170">
        <v>0</v>
      </c>
      <c r="O23" s="170">
        <v>0</v>
      </c>
      <c r="P23" s="170">
        <v>0</v>
      </c>
      <c r="Q23" s="170">
        <v>0</v>
      </c>
      <c r="R23" s="170">
        <v>0</v>
      </c>
      <c r="S23" s="170">
        <v>0</v>
      </c>
      <c r="T23" s="170">
        <v>0</v>
      </c>
      <c r="U23" s="170">
        <v>0</v>
      </c>
      <c r="V23" s="170">
        <v>0</v>
      </c>
      <c r="W23" s="170">
        <v>0</v>
      </c>
      <c r="X23" s="170">
        <v>0</v>
      </c>
      <c r="Y23" s="170">
        <v>0</v>
      </c>
      <c r="Z23" s="170">
        <v>0</v>
      </c>
      <c r="AA23" s="170">
        <v>0</v>
      </c>
      <c r="AB23" s="170">
        <v>0</v>
      </c>
      <c r="AC23" s="170">
        <v>0</v>
      </c>
      <c r="AD23" s="170">
        <v>0</v>
      </c>
      <c r="AE23" s="170">
        <v>0</v>
      </c>
      <c r="AF23" s="170">
        <v>0</v>
      </c>
      <c r="AG23" s="170">
        <v>0</v>
      </c>
      <c r="AH23" s="170">
        <v>0</v>
      </c>
      <c r="AI23" s="170">
        <v>0</v>
      </c>
      <c r="AJ23" s="170">
        <v>0</v>
      </c>
      <c r="AK23" s="170">
        <v>0</v>
      </c>
      <c r="AL23" s="170">
        <v>0</v>
      </c>
      <c r="AM23" s="170">
        <v>0</v>
      </c>
      <c r="AN23" s="170">
        <v>0</v>
      </c>
      <c r="AO23" s="170">
        <v>0</v>
      </c>
      <c r="AP23" s="170">
        <v>0</v>
      </c>
      <c r="AQ23" s="181">
        <v>464</v>
      </c>
      <c r="AR23" s="181">
        <v>468</v>
      </c>
      <c r="AS23" s="181">
        <v>469</v>
      </c>
      <c r="AT23" s="181">
        <v>462</v>
      </c>
      <c r="AU23" s="181">
        <v>389</v>
      </c>
      <c r="AV23" s="169"/>
    </row>
    <row r="24" spans="1:60" s="4" customFormat="1" ht="15" thickTop="1" thickBot="1" x14ac:dyDescent="0.3">
      <c r="A24" s="161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</row>
    <row r="25" spans="1:60" ht="50.1" customHeight="1" thickTop="1" thickBot="1" x14ac:dyDescent="0.3">
      <c r="A25" s="161">
        <f>'[3]PANEL DE CONTROL DISTRITAL'!A24</f>
        <v>6</v>
      </c>
      <c r="B25" s="162" t="str">
        <f>'[3]PANEL DE CONTROL DISTRITAL'!B24</f>
        <v>ENTREGA</v>
      </c>
      <c r="C25" s="163" t="str">
        <f>'[3]PANEL DE CONTROL DISTRITAL'!C24</f>
        <v>Operador de Equipo Tecnológico</v>
      </c>
      <c r="D25" s="164" t="str">
        <f>'[3]PANEL DE CONTROL DISTRITAL'!D24</f>
        <v xml:space="preserve">Efectividad de entrega de CPV en MAC = </v>
      </c>
      <c r="E25" s="163" t="str">
        <f>'[3]PANEL DE CONTROL DISTRITAL'!E24</f>
        <v>(Total de credenciales entregadas / Total de credenciales solicitadas) x 100</v>
      </c>
      <c r="F25" s="165" t="str">
        <f>'[3]PANEL DE CONTROL DISTRITAL'!F24</f>
        <v>Semanal (remesa)</v>
      </c>
      <c r="G25" s="166">
        <f>'[3]PANEL DE CONTROL DISTRITAL'!G24</f>
        <v>0.9</v>
      </c>
      <c r="H25" s="167" t="str">
        <f>'[3]PANEL DE CONTROL DISTRITAL'!H24</f>
        <v xml:space="preserve">Total de credenciales entregadas </v>
      </c>
      <c r="I25" s="168">
        <v>0</v>
      </c>
      <c r="J25" s="168">
        <v>0</v>
      </c>
      <c r="K25" s="168">
        <v>0</v>
      </c>
      <c r="L25" s="168">
        <v>0</v>
      </c>
      <c r="M25" s="168">
        <v>0</v>
      </c>
      <c r="N25" s="168">
        <v>0</v>
      </c>
      <c r="O25" s="168">
        <v>0</v>
      </c>
      <c r="P25" s="168">
        <v>0</v>
      </c>
      <c r="Q25" s="168">
        <v>0</v>
      </c>
      <c r="R25" s="168">
        <v>0</v>
      </c>
      <c r="S25" s="168">
        <v>0</v>
      </c>
      <c r="T25" s="168">
        <v>0</v>
      </c>
      <c r="U25" s="168">
        <v>0</v>
      </c>
      <c r="V25" s="168">
        <v>0</v>
      </c>
      <c r="W25" s="168">
        <v>0</v>
      </c>
      <c r="X25" s="168">
        <v>0</v>
      </c>
      <c r="Y25" s="168">
        <v>0</v>
      </c>
      <c r="Z25" s="168">
        <v>0</v>
      </c>
      <c r="AA25" s="168">
        <v>0</v>
      </c>
      <c r="AB25" s="168">
        <v>0</v>
      </c>
      <c r="AC25" s="168">
        <v>0</v>
      </c>
      <c r="AD25" s="168">
        <v>0</v>
      </c>
      <c r="AE25" s="168">
        <v>0</v>
      </c>
      <c r="AF25" s="168">
        <v>0</v>
      </c>
      <c r="AG25" s="168">
        <v>0</v>
      </c>
      <c r="AH25" s="168">
        <v>0</v>
      </c>
      <c r="AI25" s="168">
        <v>0</v>
      </c>
      <c r="AJ25" s="168">
        <v>0</v>
      </c>
      <c r="AK25" s="168">
        <v>0</v>
      </c>
      <c r="AL25" s="168">
        <v>0</v>
      </c>
      <c r="AM25" s="168">
        <v>0</v>
      </c>
      <c r="AN25" s="168">
        <v>0</v>
      </c>
      <c r="AO25" s="168">
        <v>0</v>
      </c>
      <c r="AP25" s="168">
        <v>0</v>
      </c>
      <c r="AQ25" s="180">
        <v>106</v>
      </c>
      <c r="AR25" s="180">
        <v>143</v>
      </c>
      <c r="AS25" s="180">
        <v>144</v>
      </c>
      <c r="AT25" s="180">
        <v>111</v>
      </c>
      <c r="AU25" s="180">
        <v>154</v>
      </c>
      <c r="AV25" s="169">
        <f>IFERROR(SUM(I25:AU25)/SUM(I26:AU26),0)</f>
        <v>0.98798798798798804</v>
      </c>
    </row>
    <row r="26" spans="1:60" ht="50.1" customHeight="1" thickTop="1" thickBot="1" x14ac:dyDescent="0.3">
      <c r="A26" s="161"/>
      <c r="B26" s="162"/>
      <c r="C26" s="163"/>
      <c r="D26" s="164"/>
      <c r="E26" s="163"/>
      <c r="F26" s="165"/>
      <c r="G26" s="166"/>
      <c r="H26" s="167" t="str">
        <f>'[3]PANEL DE CONTROL DISTRITAL'!H25</f>
        <v xml:space="preserve"> Total de credenciales solicitadas</v>
      </c>
      <c r="I26" s="170">
        <v>0</v>
      </c>
      <c r="J26" s="170">
        <v>0</v>
      </c>
      <c r="K26" s="170">
        <v>0</v>
      </c>
      <c r="L26" s="170">
        <v>0</v>
      </c>
      <c r="M26" s="170">
        <v>0</v>
      </c>
      <c r="N26" s="170">
        <v>0</v>
      </c>
      <c r="O26" s="170">
        <v>0</v>
      </c>
      <c r="P26" s="170">
        <v>0</v>
      </c>
      <c r="Q26" s="170">
        <v>0</v>
      </c>
      <c r="R26" s="170">
        <v>0</v>
      </c>
      <c r="S26" s="170">
        <v>0</v>
      </c>
      <c r="T26" s="170">
        <v>0</v>
      </c>
      <c r="U26" s="170">
        <v>0</v>
      </c>
      <c r="V26" s="170">
        <v>0</v>
      </c>
      <c r="W26" s="170">
        <v>0</v>
      </c>
      <c r="X26" s="170">
        <v>0</v>
      </c>
      <c r="Y26" s="170">
        <v>0</v>
      </c>
      <c r="Z26" s="170">
        <v>0</v>
      </c>
      <c r="AA26" s="170">
        <v>0</v>
      </c>
      <c r="AB26" s="170">
        <v>0</v>
      </c>
      <c r="AC26" s="170">
        <v>0</v>
      </c>
      <c r="AD26" s="170">
        <v>0</v>
      </c>
      <c r="AE26" s="170">
        <v>0</v>
      </c>
      <c r="AF26" s="170">
        <v>0</v>
      </c>
      <c r="AG26" s="170">
        <v>0</v>
      </c>
      <c r="AH26" s="170">
        <v>0</v>
      </c>
      <c r="AI26" s="170">
        <v>0</v>
      </c>
      <c r="AJ26" s="170">
        <v>0</v>
      </c>
      <c r="AK26" s="170">
        <v>0</v>
      </c>
      <c r="AL26" s="170">
        <v>0</v>
      </c>
      <c r="AM26" s="170">
        <v>0</v>
      </c>
      <c r="AN26" s="170">
        <v>0</v>
      </c>
      <c r="AO26" s="170">
        <v>0</v>
      </c>
      <c r="AP26" s="170">
        <v>0</v>
      </c>
      <c r="AQ26" s="181">
        <v>108</v>
      </c>
      <c r="AR26" s="181">
        <v>145</v>
      </c>
      <c r="AS26" s="181">
        <v>147</v>
      </c>
      <c r="AT26" s="181">
        <v>112</v>
      </c>
      <c r="AU26" s="181">
        <v>154</v>
      </c>
      <c r="AV26" s="16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AV25:AV26"/>
    <mergeCell ref="I29:L29"/>
    <mergeCell ref="B34:M34"/>
    <mergeCell ref="B35:G35"/>
    <mergeCell ref="H35:M35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A10:A11"/>
    <mergeCell ref="B10:B11"/>
    <mergeCell ref="C10:C11"/>
    <mergeCell ref="D10:D11"/>
    <mergeCell ref="E10:E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</mergeCells>
  <conditionalFormatting sqref="I21:AP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135" priority="2" operator="greaterThan">
      <formula>95%</formula>
    </cfRule>
    <cfRule type="cellIs" dxfId="134" priority="3" operator="greaterThanOrEqual">
      <formula>90%</formula>
    </cfRule>
    <cfRule type="cellIs" dxfId="133" priority="4" operator="lessThan">
      <formula>89.99%</formula>
    </cfRule>
  </conditionalFormatting>
  <conditionalFormatting sqref="AV13">
    <cfRule type="cellIs" dxfId="132" priority="5" operator="greaterThan">
      <formula>95%</formula>
    </cfRule>
    <cfRule type="cellIs" dxfId="131" priority="6" operator="greaterThanOrEqual">
      <formula>90%</formula>
    </cfRule>
    <cfRule type="cellIs" dxfId="130" priority="7" operator="lessThan">
      <formula>89.99%</formula>
    </cfRule>
  </conditionalFormatting>
  <conditionalFormatting sqref="AV16">
    <cfRule type="cellIs" dxfId="129" priority="8" operator="greaterThan">
      <formula>95%</formula>
    </cfRule>
    <cfRule type="cellIs" dxfId="128" priority="9" operator="greaterThanOrEqual">
      <formula>90%</formula>
    </cfRule>
    <cfRule type="cellIs" dxfId="127" priority="10" operator="lessThan">
      <formula>89.99%</formula>
    </cfRule>
  </conditionalFormatting>
  <conditionalFormatting sqref="AV19">
    <cfRule type="cellIs" dxfId="126" priority="11" operator="greaterThan">
      <formula>95%</formula>
    </cfRule>
    <cfRule type="cellIs" dxfId="125" priority="12" operator="greaterThanOrEqual">
      <formula>90%</formula>
    </cfRule>
    <cfRule type="cellIs" dxfId="124" priority="13" operator="lessThan">
      <formula>89.99%</formula>
    </cfRule>
  </conditionalFormatting>
  <conditionalFormatting sqref="AV25">
    <cfRule type="cellIs" dxfId="123" priority="14" operator="greaterThan">
      <formula>95%</formula>
    </cfRule>
    <cfRule type="cellIs" dxfId="122" priority="15" operator="greaterThanOrEqual">
      <formula>90%</formula>
    </cfRule>
    <cfRule type="cellIs" dxfId="121" priority="16" operator="lessThan">
      <formula>89.99%</formula>
    </cfRule>
  </conditionalFormatting>
  <conditionalFormatting sqref="AV22">
    <cfRule type="cellIs" dxfId="120" priority="17" operator="greaterThanOrEqual">
      <formula>100%</formula>
    </cfRule>
    <cfRule type="cellIs" dxfId="119" priority="18" operator="lessThan">
      <formula>99.99%</formula>
    </cfRule>
  </conditionalFormatting>
  <conditionalFormatting sqref="AQ21:AU21">
    <cfRule type="colorScale" priority="19">
      <colorScale>
        <cfvo type="min"/>
        <cfvo type="percentile" val="50"/>
        <cfvo type="max"/>
        <color rgb="FFE98BD7"/>
        <color rgb="FFD5007F"/>
        <color rgb="FF950054"/>
      </colorScale>
    </cfRule>
  </conditionalFormatting>
  <dataValidations count="1">
    <dataValidation showDropDown="1" showInputMessage="1" showErrorMessage="1" sqref="G10:G11 G13:G14 G16:G17 G19:G23 C21 G25:G26" xr:uid="{C5F7FA08-B1A3-43E8-A7FF-AF5798D9196B}">
      <formula1>0</formula1>
      <formula2>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D70CE-754D-40E0-8964-C7292E6D48C4}">
  <sheetPr>
    <tabColor rgb="FFFFC000"/>
  </sheetPr>
  <dimension ref="A1:BH48"/>
  <sheetViews>
    <sheetView showGridLines="0" zoomScale="85" zoomScaleNormal="85" workbookViewId="0">
      <selection activeCell="A10" sqref="A10:A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10</v>
      </c>
      <c r="F2" s="122" t="s">
        <v>70</v>
      </c>
      <c r="G2" s="122"/>
      <c r="H2" s="22">
        <v>301051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61">
        <f>'[3]PANEL DE CONTROL DISTRITAL'!A9</f>
        <v>1</v>
      </c>
      <c r="B10" s="162" t="str">
        <f>'[3]PANEL DE CONTROL DISTRITAL'!B9</f>
        <v>ENTREVISTA</v>
      </c>
      <c r="C10" s="163" t="str">
        <f>'[3]PANEL DE CONTROL DISTRITAL'!C9</f>
        <v xml:space="preserve"> Auxiliar de Atención Ciudadana</v>
      </c>
      <c r="D10" s="164" t="str">
        <f>'[3]PANEL DE CONTROL DISTRITAL'!D9</f>
        <v>Efectividad de la entrevista =</v>
      </c>
      <c r="E10" s="163" t="str">
        <f>'[3]PANEL DE CONTROL DISTRITAL'!E9</f>
        <v>(Número de trámites aplicados / (Número de fichas requisitadas - Notificaciones de improcedencia de trámite)) x 100</v>
      </c>
      <c r="F10" s="165" t="str">
        <f>'[3]PANEL DE CONTROL DISTRITAL'!F9</f>
        <v>Semanal (remesa)</v>
      </c>
      <c r="G10" s="166">
        <f>'[3]PANEL DE CONTROL DISTRITAL'!G9</f>
        <v>0.9</v>
      </c>
      <c r="H10" s="167" t="str">
        <f>'[3]PANEL DE CONTROL DISTRITAL'!H9</f>
        <v>Número de trámites aplicados</v>
      </c>
      <c r="I10" s="168">
        <v>0</v>
      </c>
      <c r="J10" s="168">
        <v>0</v>
      </c>
      <c r="K10" s="168">
        <v>0</v>
      </c>
      <c r="L10" s="168">
        <v>0</v>
      </c>
      <c r="M10" s="168">
        <v>0</v>
      </c>
      <c r="N10" s="168">
        <v>0</v>
      </c>
      <c r="O10" s="168">
        <v>0</v>
      </c>
      <c r="P10" s="168">
        <v>0</v>
      </c>
      <c r="Q10" s="168">
        <v>0</v>
      </c>
      <c r="R10" s="168">
        <v>0</v>
      </c>
      <c r="S10" s="168">
        <v>0</v>
      </c>
      <c r="T10" s="168">
        <v>0</v>
      </c>
      <c r="U10" s="168">
        <v>0</v>
      </c>
      <c r="V10" s="168">
        <v>0</v>
      </c>
      <c r="W10" s="168">
        <v>0</v>
      </c>
      <c r="X10" s="168">
        <v>0</v>
      </c>
      <c r="Y10" s="168">
        <v>0</v>
      </c>
      <c r="Z10" s="168">
        <v>0</v>
      </c>
      <c r="AA10" s="168">
        <v>0</v>
      </c>
      <c r="AB10" s="168">
        <v>0</v>
      </c>
      <c r="AC10" s="168">
        <v>0</v>
      </c>
      <c r="AD10" s="168">
        <v>0</v>
      </c>
      <c r="AE10" s="168">
        <v>0</v>
      </c>
      <c r="AF10" s="168">
        <v>0</v>
      </c>
      <c r="AG10" s="168">
        <v>0</v>
      </c>
      <c r="AH10" s="168">
        <v>0</v>
      </c>
      <c r="AI10" s="168">
        <v>0</v>
      </c>
      <c r="AJ10" s="168">
        <v>0</v>
      </c>
      <c r="AK10" s="168">
        <v>0</v>
      </c>
      <c r="AL10" s="168">
        <v>0</v>
      </c>
      <c r="AM10" s="168">
        <v>0</v>
      </c>
      <c r="AN10" s="168">
        <v>0</v>
      </c>
      <c r="AO10" s="168">
        <v>0</v>
      </c>
      <c r="AP10" s="168">
        <v>0</v>
      </c>
      <c r="AQ10" s="168">
        <v>563</v>
      </c>
      <c r="AR10" s="168">
        <v>515</v>
      </c>
      <c r="AS10" s="168">
        <v>504</v>
      </c>
      <c r="AT10" s="168">
        <v>459</v>
      </c>
      <c r="AU10" s="168">
        <v>362</v>
      </c>
      <c r="AV10" s="169">
        <f>IFERROR(SUM(I10:AU10)/SUM(I11:AU11),0)</f>
        <v>0.99958402662229617</v>
      </c>
    </row>
    <row r="11" spans="1:60" s="2" customFormat="1" ht="50.1" customHeight="1" thickTop="1" thickBot="1" x14ac:dyDescent="0.3">
      <c r="A11" s="161"/>
      <c r="B11" s="162"/>
      <c r="C11" s="163"/>
      <c r="D11" s="164"/>
      <c r="E11" s="163"/>
      <c r="F11" s="165"/>
      <c r="G11" s="166"/>
      <c r="H11" s="167" t="str">
        <f>'[3]PANEL DE CONTROL DISTRITAL'!H10</f>
        <v>Número de fichas requisitadas - Notificaciones de improcedencia de trámite</v>
      </c>
      <c r="I11" s="170">
        <v>0</v>
      </c>
      <c r="J11" s="170">
        <v>0</v>
      </c>
      <c r="K11" s="170">
        <v>0</v>
      </c>
      <c r="L11" s="170">
        <v>0</v>
      </c>
      <c r="M11" s="170">
        <v>0</v>
      </c>
      <c r="N11" s="170">
        <v>0</v>
      </c>
      <c r="O11" s="170">
        <v>0</v>
      </c>
      <c r="P11" s="170">
        <v>0</v>
      </c>
      <c r="Q11" s="170">
        <v>0</v>
      </c>
      <c r="R11" s="170">
        <v>0</v>
      </c>
      <c r="S11" s="170">
        <v>0</v>
      </c>
      <c r="T11" s="170">
        <v>0</v>
      </c>
      <c r="U11" s="170">
        <v>0</v>
      </c>
      <c r="V11" s="170">
        <v>0</v>
      </c>
      <c r="W11" s="170">
        <v>0</v>
      </c>
      <c r="X11" s="170">
        <v>0</v>
      </c>
      <c r="Y11" s="170">
        <v>0</v>
      </c>
      <c r="Z11" s="170">
        <v>0</v>
      </c>
      <c r="AA11" s="170">
        <v>0</v>
      </c>
      <c r="AB11" s="170">
        <v>0</v>
      </c>
      <c r="AC11" s="170">
        <v>0</v>
      </c>
      <c r="AD11" s="170">
        <v>0</v>
      </c>
      <c r="AE11" s="170">
        <v>0</v>
      </c>
      <c r="AF11" s="170">
        <v>0</v>
      </c>
      <c r="AG11" s="170">
        <v>0</v>
      </c>
      <c r="AH11" s="170">
        <v>0</v>
      </c>
      <c r="AI11" s="170">
        <v>0</v>
      </c>
      <c r="AJ11" s="170">
        <v>0</v>
      </c>
      <c r="AK11" s="170">
        <v>0</v>
      </c>
      <c r="AL11" s="170">
        <v>0</v>
      </c>
      <c r="AM11" s="170">
        <v>0</v>
      </c>
      <c r="AN11" s="170">
        <v>0</v>
      </c>
      <c r="AO11" s="170">
        <v>0</v>
      </c>
      <c r="AP11" s="170">
        <v>0</v>
      </c>
      <c r="AQ11" s="170">
        <v>563</v>
      </c>
      <c r="AR11" s="170">
        <v>516</v>
      </c>
      <c r="AS11" s="170">
        <v>504</v>
      </c>
      <c r="AT11" s="170">
        <v>459</v>
      </c>
      <c r="AU11" s="170">
        <v>362</v>
      </c>
      <c r="AV11" s="169"/>
    </row>
    <row r="12" spans="1:60" s="47" customFormat="1" ht="8.1" customHeight="1" thickTop="1" thickBot="1" x14ac:dyDescent="0.3">
      <c r="A12" s="161"/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61">
        <f>'[3]PANEL DE CONTROL DISTRITAL'!A12</f>
        <v>2</v>
      </c>
      <c r="B13" s="162" t="str">
        <f>'[3]PANEL DE CONTROL DISTRITAL'!B12</f>
        <v>TRÁMITE</v>
      </c>
      <c r="C13" s="163" t="str">
        <f>'[3]PANEL DE CONTROL DISTRITAL'!C12</f>
        <v>Operador de Equipo Tecnológico</v>
      </c>
      <c r="D13" s="164" t="str">
        <f>'[3]PANEL DE CONTROL DISTRITAL'!D12</f>
        <v>Trámites exitosos efectivos=</v>
      </c>
      <c r="E13" s="163" t="str">
        <f>'[3]PANEL DE CONTROL DISTRITAL'!E12</f>
        <v>(Número de trámites exitosos / Número de trámites aplicados) x 100</v>
      </c>
      <c r="F13" s="165" t="str">
        <f>'[3]PANEL DE CONTROL DISTRITAL'!F12</f>
        <v>Semanal (remesa)</v>
      </c>
      <c r="G13" s="166">
        <f>'[3]PANEL DE CONTROL DISTRITAL'!G12</f>
        <v>0.9</v>
      </c>
      <c r="H13" s="167" t="str">
        <f>'[3]PANEL DE CONTROL DISTRITAL'!H12</f>
        <v>Número de trámites exitosos</v>
      </c>
      <c r="I13" s="168">
        <v>0</v>
      </c>
      <c r="J13" s="168">
        <v>0</v>
      </c>
      <c r="K13" s="168">
        <v>0</v>
      </c>
      <c r="L13" s="168">
        <v>0</v>
      </c>
      <c r="M13" s="168">
        <v>0</v>
      </c>
      <c r="N13" s="168">
        <v>0</v>
      </c>
      <c r="O13" s="168">
        <v>0</v>
      </c>
      <c r="P13" s="168">
        <v>0</v>
      </c>
      <c r="Q13" s="168">
        <v>0</v>
      </c>
      <c r="R13" s="168">
        <v>0</v>
      </c>
      <c r="S13" s="168">
        <v>0</v>
      </c>
      <c r="T13" s="168">
        <v>0</v>
      </c>
      <c r="U13" s="168">
        <v>0</v>
      </c>
      <c r="V13" s="168">
        <v>0</v>
      </c>
      <c r="W13" s="168">
        <v>0</v>
      </c>
      <c r="X13" s="168">
        <v>0</v>
      </c>
      <c r="Y13" s="168">
        <v>0</v>
      </c>
      <c r="Z13" s="168">
        <v>0</v>
      </c>
      <c r="AA13" s="168">
        <v>0</v>
      </c>
      <c r="AB13" s="168">
        <v>0</v>
      </c>
      <c r="AC13" s="168">
        <v>0</v>
      </c>
      <c r="AD13" s="168">
        <v>0</v>
      </c>
      <c r="AE13" s="168">
        <v>0</v>
      </c>
      <c r="AF13" s="168">
        <v>0</v>
      </c>
      <c r="AG13" s="168">
        <v>0</v>
      </c>
      <c r="AH13" s="168">
        <v>0</v>
      </c>
      <c r="AI13" s="168">
        <v>0</v>
      </c>
      <c r="AJ13" s="168">
        <v>0</v>
      </c>
      <c r="AK13" s="168">
        <v>0</v>
      </c>
      <c r="AL13" s="168">
        <v>0</v>
      </c>
      <c r="AM13" s="168">
        <v>0</v>
      </c>
      <c r="AN13" s="168">
        <v>0</v>
      </c>
      <c r="AO13" s="168">
        <v>0</v>
      </c>
      <c r="AP13" s="168">
        <v>0</v>
      </c>
      <c r="AQ13" s="168">
        <v>562</v>
      </c>
      <c r="AR13" s="168">
        <v>512</v>
      </c>
      <c r="AS13" s="168">
        <v>502</v>
      </c>
      <c r="AT13" s="168">
        <v>454</v>
      </c>
      <c r="AU13" s="168">
        <v>360</v>
      </c>
      <c r="AV13" s="169">
        <f>IFERROR(SUM(I13:AU13)/SUM(I14:AU14),0)</f>
        <v>0.99459009571369117</v>
      </c>
    </row>
    <row r="14" spans="1:60" s="3" customFormat="1" ht="50.1" customHeight="1" thickTop="1" thickBot="1" x14ac:dyDescent="0.3">
      <c r="A14" s="161"/>
      <c r="B14" s="162"/>
      <c r="C14" s="163"/>
      <c r="D14" s="164"/>
      <c r="E14" s="163"/>
      <c r="F14" s="165"/>
      <c r="G14" s="166"/>
      <c r="H14" s="167" t="str">
        <f>'[3]PANEL DE CONTROL DISTRITAL'!H13</f>
        <v>Número de trámites aplicados</v>
      </c>
      <c r="I14" s="170">
        <v>0</v>
      </c>
      <c r="J14" s="170">
        <v>0</v>
      </c>
      <c r="K14" s="170">
        <v>0</v>
      </c>
      <c r="L14" s="170">
        <v>0</v>
      </c>
      <c r="M14" s="170">
        <v>0</v>
      </c>
      <c r="N14" s="170">
        <v>0</v>
      </c>
      <c r="O14" s="170">
        <v>0</v>
      </c>
      <c r="P14" s="170">
        <v>0</v>
      </c>
      <c r="Q14" s="170">
        <v>0</v>
      </c>
      <c r="R14" s="170">
        <v>0</v>
      </c>
      <c r="S14" s="170">
        <v>0</v>
      </c>
      <c r="T14" s="170">
        <v>0</v>
      </c>
      <c r="U14" s="170">
        <v>0</v>
      </c>
      <c r="V14" s="170">
        <v>0</v>
      </c>
      <c r="W14" s="170">
        <v>0</v>
      </c>
      <c r="X14" s="170">
        <v>0</v>
      </c>
      <c r="Y14" s="170">
        <v>0</v>
      </c>
      <c r="Z14" s="170">
        <v>0</v>
      </c>
      <c r="AA14" s="170">
        <v>0</v>
      </c>
      <c r="AB14" s="170">
        <v>0</v>
      </c>
      <c r="AC14" s="170">
        <v>0</v>
      </c>
      <c r="AD14" s="170">
        <v>0</v>
      </c>
      <c r="AE14" s="170">
        <v>0</v>
      </c>
      <c r="AF14" s="170">
        <v>0</v>
      </c>
      <c r="AG14" s="170">
        <v>0</v>
      </c>
      <c r="AH14" s="170">
        <v>0</v>
      </c>
      <c r="AI14" s="170">
        <v>0</v>
      </c>
      <c r="AJ14" s="170">
        <v>0</v>
      </c>
      <c r="AK14" s="170">
        <v>0</v>
      </c>
      <c r="AL14" s="170">
        <v>0</v>
      </c>
      <c r="AM14" s="170">
        <v>0</v>
      </c>
      <c r="AN14" s="170">
        <v>0</v>
      </c>
      <c r="AO14" s="170">
        <v>0</v>
      </c>
      <c r="AP14" s="170">
        <v>0</v>
      </c>
      <c r="AQ14" s="170">
        <v>563</v>
      </c>
      <c r="AR14" s="170">
        <v>515</v>
      </c>
      <c r="AS14" s="170">
        <v>504</v>
      </c>
      <c r="AT14" s="170">
        <v>459</v>
      </c>
      <c r="AU14" s="170">
        <v>362</v>
      </c>
      <c r="AV14" s="169"/>
    </row>
    <row r="15" spans="1:60" s="47" customFormat="1" ht="8.1" customHeight="1" thickTop="1" thickBot="1" x14ac:dyDescent="0.3">
      <c r="A15" s="161"/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61">
        <f>'[3]PANEL DE CONTROL DISTRITAL'!A15</f>
        <v>3</v>
      </c>
      <c r="B16" s="162" t="str">
        <f>'[3]PANEL DE CONTROL DISTRITAL'!B15</f>
        <v>TRANSFERENCIA</v>
      </c>
      <c r="C16" s="163" t="str">
        <f>'[3]PANEL DE CONTROL DISTRITAL'!C15</f>
        <v>Responsable de Módulo</v>
      </c>
      <c r="D16" s="164" t="str">
        <f>'[3]PANEL DE CONTROL DISTRITAL'!D15</f>
        <v xml:space="preserve">Transacciones exitosas = </v>
      </c>
      <c r="E16" s="163" t="str">
        <f>'[3]PANEL DE CONTROL DISTRITAL'!E15</f>
        <v>(Número de Archivos de Transacción aceptados /Total de Archivos de Transacción procesados) x100</v>
      </c>
      <c r="F16" s="165" t="str">
        <f>'[3]PANEL DE CONTROL DISTRITAL'!F15</f>
        <v>Semanal (remesa)</v>
      </c>
      <c r="G16" s="166">
        <f>'[3]PANEL DE CONTROL DISTRITAL'!G15</f>
        <v>0.9</v>
      </c>
      <c r="H16" s="167" t="str">
        <f>'[3]PANEL DE CONTROL DISTRITAL'!H15</f>
        <v>Número de Archivos de Transacción aceptados</v>
      </c>
      <c r="I16" s="168">
        <v>0</v>
      </c>
      <c r="J16" s="168">
        <v>0</v>
      </c>
      <c r="K16" s="168">
        <v>0</v>
      </c>
      <c r="L16" s="168">
        <v>0</v>
      </c>
      <c r="M16" s="168">
        <v>0</v>
      </c>
      <c r="N16" s="168">
        <v>0</v>
      </c>
      <c r="O16" s="168">
        <v>0</v>
      </c>
      <c r="P16" s="168">
        <v>0</v>
      </c>
      <c r="Q16" s="168">
        <v>0</v>
      </c>
      <c r="R16" s="168">
        <v>0</v>
      </c>
      <c r="S16" s="168">
        <v>0</v>
      </c>
      <c r="T16" s="168">
        <v>0</v>
      </c>
      <c r="U16" s="168">
        <v>0</v>
      </c>
      <c r="V16" s="168">
        <v>0</v>
      </c>
      <c r="W16" s="168">
        <v>0</v>
      </c>
      <c r="X16" s="168">
        <v>0</v>
      </c>
      <c r="Y16" s="168">
        <v>0</v>
      </c>
      <c r="Z16" s="168">
        <v>0</v>
      </c>
      <c r="AA16" s="168">
        <v>0</v>
      </c>
      <c r="AB16" s="168">
        <v>0</v>
      </c>
      <c r="AC16" s="168">
        <v>0</v>
      </c>
      <c r="AD16" s="168">
        <v>0</v>
      </c>
      <c r="AE16" s="168">
        <v>0</v>
      </c>
      <c r="AF16" s="168">
        <v>0</v>
      </c>
      <c r="AG16" s="168">
        <v>0</v>
      </c>
      <c r="AH16" s="168">
        <v>0</v>
      </c>
      <c r="AI16" s="168">
        <v>0</v>
      </c>
      <c r="AJ16" s="168">
        <v>0</v>
      </c>
      <c r="AK16" s="168">
        <v>0</v>
      </c>
      <c r="AL16" s="168">
        <v>0</v>
      </c>
      <c r="AM16" s="168">
        <v>0</v>
      </c>
      <c r="AN16" s="168">
        <v>0</v>
      </c>
      <c r="AO16" s="168">
        <v>0</v>
      </c>
      <c r="AP16" s="168">
        <v>0</v>
      </c>
      <c r="AQ16" s="168">
        <v>563</v>
      </c>
      <c r="AR16" s="168">
        <v>515</v>
      </c>
      <c r="AS16" s="168">
        <v>504</v>
      </c>
      <c r="AT16" s="168">
        <v>459</v>
      </c>
      <c r="AU16" s="168">
        <v>362</v>
      </c>
      <c r="AV16" s="169">
        <f>IFERROR(SUM(I16:AU16)/SUM(I17:AU17),0)</f>
        <v>1</v>
      </c>
    </row>
    <row r="17" spans="1:60" s="3" customFormat="1" ht="50.1" customHeight="1" thickTop="1" thickBot="1" x14ac:dyDescent="0.3">
      <c r="A17" s="161"/>
      <c r="B17" s="162"/>
      <c r="C17" s="163"/>
      <c r="D17" s="164"/>
      <c r="E17" s="163"/>
      <c r="F17" s="165"/>
      <c r="G17" s="166"/>
      <c r="H17" s="167" t="str">
        <f>'[3]PANEL DE CONTROL DISTRITAL'!H16</f>
        <v>Total de Archivos de Transacción procesados</v>
      </c>
      <c r="I17" s="170">
        <v>0</v>
      </c>
      <c r="J17" s="170">
        <v>0</v>
      </c>
      <c r="K17" s="170">
        <v>0</v>
      </c>
      <c r="L17" s="170">
        <v>0</v>
      </c>
      <c r="M17" s="170">
        <v>0</v>
      </c>
      <c r="N17" s="170">
        <v>0</v>
      </c>
      <c r="O17" s="170">
        <v>0</v>
      </c>
      <c r="P17" s="170">
        <v>0</v>
      </c>
      <c r="Q17" s="170">
        <v>0</v>
      </c>
      <c r="R17" s="170">
        <v>0</v>
      </c>
      <c r="S17" s="170">
        <v>0</v>
      </c>
      <c r="T17" s="170">
        <v>0</v>
      </c>
      <c r="U17" s="170">
        <v>0</v>
      </c>
      <c r="V17" s="170">
        <v>0</v>
      </c>
      <c r="W17" s="170">
        <v>0</v>
      </c>
      <c r="X17" s="170">
        <v>0</v>
      </c>
      <c r="Y17" s="170">
        <v>0</v>
      </c>
      <c r="Z17" s="170">
        <v>0</v>
      </c>
      <c r="AA17" s="170">
        <v>0</v>
      </c>
      <c r="AB17" s="170">
        <v>0</v>
      </c>
      <c r="AC17" s="170">
        <v>0</v>
      </c>
      <c r="AD17" s="170">
        <v>0</v>
      </c>
      <c r="AE17" s="170">
        <v>0</v>
      </c>
      <c r="AF17" s="170">
        <v>0</v>
      </c>
      <c r="AG17" s="170">
        <v>0</v>
      </c>
      <c r="AH17" s="170">
        <v>0</v>
      </c>
      <c r="AI17" s="170">
        <v>0</v>
      </c>
      <c r="AJ17" s="170">
        <v>0</v>
      </c>
      <c r="AK17" s="170">
        <v>0</v>
      </c>
      <c r="AL17" s="170">
        <v>0</v>
      </c>
      <c r="AM17" s="170">
        <v>0</v>
      </c>
      <c r="AN17" s="170">
        <v>0</v>
      </c>
      <c r="AO17" s="170">
        <v>0</v>
      </c>
      <c r="AP17" s="170">
        <v>0</v>
      </c>
      <c r="AQ17" s="170">
        <v>563</v>
      </c>
      <c r="AR17" s="170">
        <v>515</v>
      </c>
      <c r="AS17" s="170">
        <v>504</v>
      </c>
      <c r="AT17" s="170">
        <v>459</v>
      </c>
      <c r="AU17" s="170">
        <v>362</v>
      </c>
      <c r="AV17" s="169"/>
    </row>
    <row r="18" spans="1:60" s="47" customFormat="1" ht="8.1" customHeight="1" thickTop="1" thickBot="1" x14ac:dyDescent="0.3">
      <c r="A18" s="161"/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  <c r="AT18" s="161"/>
      <c r="AU18" s="161"/>
      <c r="AV18" s="161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61">
        <f>'[3]PANEL DE CONTROL DISTRITAL'!A18</f>
        <v>4</v>
      </c>
      <c r="B19" s="162" t="str">
        <f>'[3]PANEL DE CONTROL DISTRITAL'!B18</f>
        <v>CONCILIACIÓN</v>
      </c>
      <c r="C19" s="163" t="str">
        <f>'[3]PANEL DE CONTROL DISTRITAL'!C18</f>
        <v>Responsable de Módulo</v>
      </c>
      <c r="D19" s="164" t="str">
        <f>'[3]PANEL DE CONTROL DISTRITAL'!D18</f>
        <v xml:space="preserve">Credenciales disponibles para entrega = </v>
      </c>
      <c r="E19" s="163" t="str">
        <f>'[3]PANEL DE CONTROL DISTRITAL'!E18</f>
        <v>((Credenciales recibidas - credenciales inconsistentes) / Credenciales recibidas) x 100</v>
      </c>
      <c r="F19" s="165" t="str">
        <f>'[3]PANEL DE CONTROL DISTRITAL'!F18</f>
        <v>Semanal (remesa)</v>
      </c>
      <c r="G19" s="166">
        <f>'[3]PANEL DE CONTROL DISTRITAL'!G18</f>
        <v>0.9</v>
      </c>
      <c r="H19" s="167" t="str">
        <f>'[3]PANEL DE CONTROL DISTRITAL'!H18</f>
        <v xml:space="preserve">Credenciales Recibidas - Credenciales inconsistentes </v>
      </c>
      <c r="I19" s="168">
        <v>0</v>
      </c>
      <c r="J19" s="168">
        <v>0</v>
      </c>
      <c r="K19" s="168">
        <v>0</v>
      </c>
      <c r="L19" s="168">
        <v>0</v>
      </c>
      <c r="M19" s="168">
        <v>0</v>
      </c>
      <c r="N19" s="168">
        <v>0</v>
      </c>
      <c r="O19" s="168">
        <v>0</v>
      </c>
      <c r="P19" s="168">
        <v>0</v>
      </c>
      <c r="Q19" s="168">
        <v>0</v>
      </c>
      <c r="R19" s="168">
        <v>0</v>
      </c>
      <c r="S19" s="168">
        <v>0</v>
      </c>
      <c r="T19" s="168">
        <v>0</v>
      </c>
      <c r="U19" s="168">
        <v>0</v>
      </c>
      <c r="V19" s="168">
        <v>0</v>
      </c>
      <c r="W19" s="168">
        <v>0</v>
      </c>
      <c r="X19" s="168">
        <v>0</v>
      </c>
      <c r="Y19" s="168">
        <v>0</v>
      </c>
      <c r="Z19" s="168">
        <v>0</v>
      </c>
      <c r="AA19" s="168">
        <v>0</v>
      </c>
      <c r="AB19" s="168">
        <v>0</v>
      </c>
      <c r="AC19" s="168">
        <v>0</v>
      </c>
      <c r="AD19" s="168">
        <v>0</v>
      </c>
      <c r="AE19" s="168">
        <v>0</v>
      </c>
      <c r="AF19" s="168">
        <v>0</v>
      </c>
      <c r="AG19" s="168">
        <v>0</v>
      </c>
      <c r="AH19" s="168">
        <v>0</v>
      </c>
      <c r="AI19" s="168">
        <v>0</v>
      </c>
      <c r="AJ19" s="168">
        <v>0</v>
      </c>
      <c r="AK19" s="168">
        <v>0</v>
      </c>
      <c r="AL19" s="168">
        <v>0</v>
      </c>
      <c r="AM19" s="168">
        <v>0</v>
      </c>
      <c r="AN19" s="168">
        <v>0</v>
      </c>
      <c r="AO19" s="168">
        <v>0</v>
      </c>
      <c r="AP19" s="168">
        <v>0</v>
      </c>
      <c r="AQ19" s="168">
        <v>625</v>
      </c>
      <c r="AR19" s="168">
        <v>441</v>
      </c>
      <c r="AS19" s="168">
        <v>494</v>
      </c>
      <c r="AT19" s="168">
        <v>604</v>
      </c>
      <c r="AU19" s="168">
        <v>261</v>
      </c>
      <c r="AV19" s="169">
        <f>IFERROR(SUM(I19:AU19)/SUM(I20:AU20),0)</f>
        <v>1</v>
      </c>
    </row>
    <row r="20" spans="1:60" s="3" customFormat="1" ht="50.1" customHeight="1" thickTop="1" thickBot="1" x14ac:dyDescent="0.3">
      <c r="A20" s="161"/>
      <c r="B20" s="162"/>
      <c r="C20" s="163"/>
      <c r="D20" s="164"/>
      <c r="E20" s="163"/>
      <c r="F20" s="165"/>
      <c r="G20" s="166"/>
      <c r="H20" s="167" t="str">
        <f>'[3]PANEL DE CONTROL DISTRITAL'!H19</f>
        <v xml:space="preserve">Credenciales recibidas </v>
      </c>
      <c r="I20" s="170">
        <v>0</v>
      </c>
      <c r="J20" s="170">
        <v>0</v>
      </c>
      <c r="K20" s="170">
        <v>0</v>
      </c>
      <c r="L20" s="170">
        <v>0</v>
      </c>
      <c r="M20" s="170">
        <v>0</v>
      </c>
      <c r="N20" s="170">
        <v>0</v>
      </c>
      <c r="O20" s="170">
        <v>0</v>
      </c>
      <c r="P20" s="170">
        <v>0</v>
      </c>
      <c r="Q20" s="170">
        <v>0</v>
      </c>
      <c r="R20" s="170">
        <v>0</v>
      </c>
      <c r="S20" s="170">
        <v>0</v>
      </c>
      <c r="T20" s="170">
        <v>0</v>
      </c>
      <c r="U20" s="170">
        <v>0</v>
      </c>
      <c r="V20" s="170">
        <v>0</v>
      </c>
      <c r="W20" s="170">
        <v>0</v>
      </c>
      <c r="X20" s="170">
        <v>0</v>
      </c>
      <c r="Y20" s="170">
        <v>0</v>
      </c>
      <c r="Z20" s="170">
        <v>0</v>
      </c>
      <c r="AA20" s="170">
        <v>0</v>
      </c>
      <c r="AB20" s="170">
        <v>0</v>
      </c>
      <c r="AC20" s="170">
        <v>0</v>
      </c>
      <c r="AD20" s="170">
        <v>0</v>
      </c>
      <c r="AE20" s="170">
        <v>0</v>
      </c>
      <c r="AF20" s="170">
        <v>0</v>
      </c>
      <c r="AG20" s="170">
        <v>0</v>
      </c>
      <c r="AH20" s="170">
        <v>0</v>
      </c>
      <c r="AI20" s="170">
        <v>0</v>
      </c>
      <c r="AJ20" s="170">
        <v>0</v>
      </c>
      <c r="AK20" s="170">
        <v>0</v>
      </c>
      <c r="AL20" s="170">
        <v>0</v>
      </c>
      <c r="AM20" s="170">
        <v>0</v>
      </c>
      <c r="AN20" s="170">
        <v>0</v>
      </c>
      <c r="AO20" s="170">
        <v>0</v>
      </c>
      <c r="AP20" s="170">
        <v>0</v>
      </c>
      <c r="AQ20" s="170">
        <v>625</v>
      </c>
      <c r="AR20" s="170">
        <v>441</v>
      </c>
      <c r="AS20" s="170">
        <v>494</v>
      </c>
      <c r="AT20" s="170">
        <v>604</v>
      </c>
      <c r="AU20" s="170">
        <v>261</v>
      </c>
      <c r="AV20" s="169"/>
    </row>
    <row r="21" spans="1:60" s="47" customFormat="1" ht="8.1" customHeight="1" thickTop="1" thickBot="1" x14ac:dyDescent="0.3">
      <c r="A21" s="171"/>
      <c r="B21" s="172"/>
      <c r="C21" s="173"/>
      <c r="D21" s="174"/>
      <c r="E21" s="173"/>
      <c r="F21" s="175"/>
      <c r="G21" s="176"/>
      <c r="H21" s="177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9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61">
        <f>'[3]PANEL DE CONTROL DISTRITAL'!A21</f>
        <v>5</v>
      </c>
      <c r="B22" s="162" t="str">
        <f>'[3]PANEL DE CONTROL DISTRITAL'!B21</f>
        <v>CONCILIACIÓN</v>
      </c>
      <c r="C22" s="163" t="str">
        <f>'[3]PANEL DE CONTROL DISTRITAL'!C21</f>
        <v>Responsable de Módulo</v>
      </c>
      <c r="D22" s="164" t="str">
        <f>'[3]PANEL DE CONTROL DISTRITAL'!D21</f>
        <v xml:space="preserve">Credenciales disponibles para entrega = </v>
      </c>
      <c r="E22" s="163" t="str">
        <f>'[3]PANEL DE CONTROL DISTRITAL'!E21</f>
        <v>(Credenciales en resguardo / Credenciales totales en SIIRFE disponibles para entrega) x 100</v>
      </c>
      <c r="F22" s="165" t="str">
        <f>'[3]PANEL DE CONTROL DISTRITAL'!F21</f>
        <v>Semanal (remesa)</v>
      </c>
      <c r="G22" s="166">
        <f>'[3]PANEL DE CONTROL DISTRITAL'!G21</f>
        <v>1</v>
      </c>
      <c r="H22" s="167" t="str">
        <f>'[3]PANEL DE CONTROL DISTRITAL'!H21</f>
        <v>Credenciales en resguardo</v>
      </c>
      <c r="I22" s="168">
        <v>0</v>
      </c>
      <c r="J22" s="168">
        <v>0</v>
      </c>
      <c r="K22" s="168">
        <v>0</v>
      </c>
      <c r="L22" s="168">
        <v>0</v>
      </c>
      <c r="M22" s="168">
        <v>0</v>
      </c>
      <c r="N22" s="168">
        <v>0</v>
      </c>
      <c r="O22" s="168">
        <v>0</v>
      </c>
      <c r="P22" s="168">
        <v>0</v>
      </c>
      <c r="Q22" s="168">
        <v>0</v>
      </c>
      <c r="R22" s="168">
        <v>0</v>
      </c>
      <c r="S22" s="168">
        <v>0</v>
      </c>
      <c r="T22" s="168">
        <v>0</v>
      </c>
      <c r="U22" s="168">
        <v>0</v>
      </c>
      <c r="V22" s="168">
        <v>0</v>
      </c>
      <c r="W22" s="168">
        <v>0</v>
      </c>
      <c r="X22" s="168">
        <v>0</v>
      </c>
      <c r="Y22" s="168">
        <v>0</v>
      </c>
      <c r="Z22" s="168">
        <v>0</v>
      </c>
      <c r="AA22" s="168">
        <v>0</v>
      </c>
      <c r="AB22" s="168">
        <v>0</v>
      </c>
      <c r="AC22" s="168">
        <v>0</v>
      </c>
      <c r="AD22" s="168">
        <v>0</v>
      </c>
      <c r="AE22" s="168">
        <v>0</v>
      </c>
      <c r="AF22" s="168">
        <v>0</v>
      </c>
      <c r="AG22" s="168">
        <v>0</v>
      </c>
      <c r="AH22" s="168">
        <v>0</v>
      </c>
      <c r="AI22" s="168">
        <v>0</v>
      </c>
      <c r="AJ22" s="168">
        <v>0</v>
      </c>
      <c r="AK22" s="168">
        <v>0</v>
      </c>
      <c r="AL22" s="168">
        <v>0</v>
      </c>
      <c r="AM22" s="168">
        <v>0</v>
      </c>
      <c r="AN22" s="168">
        <v>0</v>
      </c>
      <c r="AO22" s="168">
        <v>0</v>
      </c>
      <c r="AP22" s="168">
        <v>0</v>
      </c>
      <c r="AQ22" s="168">
        <v>489</v>
      </c>
      <c r="AR22" s="168">
        <v>410</v>
      </c>
      <c r="AS22" s="168">
        <v>394</v>
      </c>
      <c r="AT22" s="168">
        <v>464</v>
      </c>
      <c r="AU22" s="168">
        <v>417</v>
      </c>
      <c r="AV22" s="169">
        <f>IFERROR(SUM(I22:AU22)/SUM(I23:AU23),0)</f>
        <v>1</v>
      </c>
    </row>
    <row r="23" spans="1:60" s="3" customFormat="1" ht="50.1" customHeight="1" thickTop="1" thickBot="1" x14ac:dyDescent="0.3">
      <c r="A23" s="161"/>
      <c r="B23" s="162"/>
      <c r="C23" s="163"/>
      <c r="D23" s="164"/>
      <c r="E23" s="163"/>
      <c r="F23" s="165"/>
      <c r="G23" s="166"/>
      <c r="H23" s="167" t="str">
        <f>'[3]PANEL DE CONTROL DISTRITAL'!H22</f>
        <v>Credenciales totales en SIIRFE disponibles para entrega</v>
      </c>
      <c r="I23" s="170">
        <v>0</v>
      </c>
      <c r="J23" s="170">
        <v>0</v>
      </c>
      <c r="K23" s="170">
        <v>0</v>
      </c>
      <c r="L23" s="170">
        <v>0</v>
      </c>
      <c r="M23" s="170">
        <v>0</v>
      </c>
      <c r="N23" s="170">
        <v>0</v>
      </c>
      <c r="O23" s="170">
        <v>0</v>
      </c>
      <c r="P23" s="170">
        <v>0</v>
      </c>
      <c r="Q23" s="170">
        <v>0</v>
      </c>
      <c r="R23" s="170">
        <v>0</v>
      </c>
      <c r="S23" s="170">
        <v>0</v>
      </c>
      <c r="T23" s="170">
        <v>0</v>
      </c>
      <c r="U23" s="170">
        <v>0</v>
      </c>
      <c r="V23" s="170">
        <v>0</v>
      </c>
      <c r="W23" s="170">
        <v>0</v>
      </c>
      <c r="X23" s="170">
        <v>0</v>
      </c>
      <c r="Y23" s="170">
        <v>0</v>
      </c>
      <c r="Z23" s="170">
        <v>0</v>
      </c>
      <c r="AA23" s="170">
        <v>0</v>
      </c>
      <c r="AB23" s="170">
        <v>0</v>
      </c>
      <c r="AC23" s="170">
        <v>0</v>
      </c>
      <c r="AD23" s="170">
        <v>0</v>
      </c>
      <c r="AE23" s="170">
        <v>0</v>
      </c>
      <c r="AF23" s="170">
        <v>0</v>
      </c>
      <c r="AG23" s="170">
        <v>0</v>
      </c>
      <c r="AH23" s="170">
        <v>0</v>
      </c>
      <c r="AI23" s="170">
        <v>0</v>
      </c>
      <c r="AJ23" s="170">
        <v>0</v>
      </c>
      <c r="AK23" s="170">
        <v>0</v>
      </c>
      <c r="AL23" s="170">
        <v>0</v>
      </c>
      <c r="AM23" s="170">
        <v>0</v>
      </c>
      <c r="AN23" s="170">
        <v>0</v>
      </c>
      <c r="AO23" s="170">
        <v>0</v>
      </c>
      <c r="AP23" s="170">
        <v>0</v>
      </c>
      <c r="AQ23" s="170">
        <v>489</v>
      </c>
      <c r="AR23" s="170">
        <v>410</v>
      </c>
      <c r="AS23" s="170">
        <v>394</v>
      </c>
      <c r="AT23" s="170">
        <v>464</v>
      </c>
      <c r="AU23" s="170">
        <v>417</v>
      </c>
      <c r="AV23" s="169"/>
    </row>
    <row r="24" spans="1:60" s="4" customFormat="1" ht="15" thickTop="1" thickBot="1" x14ac:dyDescent="0.3">
      <c r="A24" s="161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</row>
    <row r="25" spans="1:60" ht="50.1" customHeight="1" thickTop="1" thickBot="1" x14ac:dyDescent="0.3">
      <c r="A25" s="161">
        <f>'[3]PANEL DE CONTROL DISTRITAL'!A24</f>
        <v>6</v>
      </c>
      <c r="B25" s="162" t="str">
        <f>'[3]PANEL DE CONTROL DISTRITAL'!B24</f>
        <v>ENTREGA</v>
      </c>
      <c r="C25" s="163" t="str">
        <f>'[3]PANEL DE CONTROL DISTRITAL'!C24</f>
        <v>Operador de Equipo Tecnológico</v>
      </c>
      <c r="D25" s="164" t="str">
        <f>'[3]PANEL DE CONTROL DISTRITAL'!D24</f>
        <v xml:space="preserve">Efectividad de entrega de CPV en MAC = </v>
      </c>
      <c r="E25" s="163" t="str">
        <f>'[3]PANEL DE CONTROL DISTRITAL'!E24</f>
        <v>(Total de credenciales entregadas / Total de credenciales solicitadas) x 100</v>
      </c>
      <c r="F25" s="165" t="str">
        <f>'[3]PANEL DE CONTROL DISTRITAL'!F24</f>
        <v>Semanal (remesa)</v>
      </c>
      <c r="G25" s="166">
        <f>'[3]PANEL DE CONTROL DISTRITAL'!G24</f>
        <v>0.9</v>
      </c>
      <c r="H25" s="167" t="str">
        <f>'[3]PANEL DE CONTROL DISTRITAL'!H24</f>
        <v xml:space="preserve">Total de credenciales entregadas </v>
      </c>
      <c r="I25" s="168">
        <v>0</v>
      </c>
      <c r="J25" s="168">
        <v>0</v>
      </c>
      <c r="K25" s="168">
        <v>0</v>
      </c>
      <c r="L25" s="168">
        <v>0</v>
      </c>
      <c r="M25" s="168">
        <v>0</v>
      </c>
      <c r="N25" s="168">
        <v>0</v>
      </c>
      <c r="O25" s="168">
        <v>0</v>
      </c>
      <c r="P25" s="168">
        <v>0</v>
      </c>
      <c r="Q25" s="168">
        <v>0</v>
      </c>
      <c r="R25" s="168">
        <v>0</v>
      </c>
      <c r="S25" s="168">
        <v>0</v>
      </c>
      <c r="T25" s="168">
        <v>0</v>
      </c>
      <c r="U25" s="168">
        <v>0</v>
      </c>
      <c r="V25" s="168">
        <v>0</v>
      </c>
      <c r="W25" s="168">
        <v>0</v>
      </c>
      <c r="X25" s="168">
        <v>0</v>
      </c>
      <c r="Y25" s="168">
        <v>0</v>
      </c>
      <c r="Z25" s="168">
        <v>0</v>
      </c>
      <c r="AA25" s="168">
        <v>0</v>
      </c>
      <c r="AB25" s="168">
        <v>0</v>
      </c>
      <c r="AC25" s="168">
        <v>0</v>
      </c>
      <c r="AD25" s="168">
        <v>0</v>
      </c>
      <c r="AE25" s="168">
        <v>0</v>
      </c>
      <c r="AF25" s="168">
        <v>0</v>
      </c>
      <c r="AG25" s="168">
        <v>0</v>
      </c>
      <c r="AH25" s="168">
        <v>0</v>
      </c>
      <c r="AI25" s="168">
        <v>0</v>
      </c>
      <c r="AJ25" s="168">
        <v>0</v>
      </c>
      <c r="AK25" s="168">
        <v>0</v>
      </c>
      <c r="AL25" s="168">
        <v>0</v>
      </c>
      <c r="AM25" s="168">
        <v>0</v>
      </c>
      <c r="AN25" s="168">
        <v>0</v>
      </c>
      <c r="AO25" s="168">
        <v>0</v>
      </c>
      <c r="AP25" s="168">
        <v>0</v>
      </c>
      <c r="AQ25" s="168">
        <v>831</v>
      </c>
      <c r="AR25" s="168">
        <v>520</v>
      </c>
      <c r="AS25" s="168">
        <v>510</v>
      </c>
      <c r="AT25" s="168">
        <v>534</v>
      </c>
      <c r="AU25" s="168">
        <v>302</v>
      </c>
      <c r="AV25" s="169">
        <f>IFERROR(SUM(I25:AU25)/SUM(I26:AU26),0)</f>
        <v>0.99851906701221771</v>
      </c>
    </row>
    <row r="26" spans="1:60" ht="50.1" customHeight="1" thickTop="1" thickBot="1" x14ac:dyDescent="0.3">
      <c r="A26" s="161"/>
      <c r="B26" s="162"/>
      <c r="C26" s="163"/>
      <c r="D26" s="164"/>
      <c r="E26" s="163"/>
      <c r="F26" s="165"/>
      <c r="G26" s="166"/>
      <c r="H26" s="167" t="str">
        <f>'[3]PANEL DE CONTROL DISTRITAL'!H25</f>
        <v xml:space="preserve"> Total de credenciales solicitadas</v>
      </c>
      <c r="I26" s="170">
        <v>0</v>
      </c>
      <c r="J26" s="170">
        <v>0</v>
      </c>
      <c r="K26" s="170">
        <v>0</v>
      </c>
      <c r="L26" s="170">
        <v>0</v>
      </c>
      <c r="M26" s="170">
        <v>0</v>
      </c>
      <c r="N26" s="170">
        <v>0</v>
      </c>
      <c r="O26" s="170">
        <v>0</v>
      </c>
      <c r="P26" s="170">
        <v>0</v>
      </c>
      <c r="Q26" s="170">
        <v>0</v>
      </c>
      <c r="R26" s="170">
        <v>0</v>
      </c>
      <c r="S26" s="170">
        <v>0</v>
      </c>
      <c r="T26" s="170">
        <v>0</v>
      </c>
      <c r="U26" s="170">
        <v>0</v>
      </c>
      <c r="V26" s="170">
        <v>0</v>
      </c>
      <c r="W26" s="170">
        <v>0</v>
      </c>
      <c r="X26" s="170">
        <v>0</v>
      </c>
      <c r="Y26" s="170">
        <v>0</v>
      </c>
      <c r="Z26" s="170">
        <v>0</v>
      </c>
      <c r="AA26" s="170">
        <v>0</v>
      </c>
      <c r="AB26" s="170">
        <v>0</v>
      </c>
      <c r="AC26" s="170">
        <v>0</v>
      </c>
      <c r="AD26" s="170">
        <v>0</v>
      </c>
      <c r="AE26" s="170">
        <v>0</v>
      </c>
      <c r="AF26" s="170">
        <v>0</v>
      </c>
      <c r="AG26" s="170">
        <v>0</v>
      </c>
      <c r="AH26" s="170">
        <v>0</v>
      </c>
      <c r="AI26" s="170">
        <v>0</v>
      </c>
      <c r="AJ26" s="170">
        <v>0</v>
      </c>
      <c r="AK26" s="170">
        <v>0</v>
      </c>
      <c r="AL26" s="170">
        <v>0</v>
      </c>
      <c r="AM26" s="170">
        <v>0</v>
      </c>
      <c r="AN26" s="170">
        <v>0</v>
      </c>
      <c r="AO26" s="170">
        <v>0</v>
      </c>
      <c r="AP26" s="170">
        <v>0</v>
      </c>
      <c r="AQ26" s="170">
        <v>832</v>
      </c>
      <c r="AR26" s="170">
        <v>522</v>
      </c>
      <c r="AS26" s="170">
        <v>511</v>
      </c>
      <c r="AT26" s="170">
        <v>534</v>
      </c>
      <c r="AU26" s="170">
        <v>302</v>
      </c>
      <c r="AV26" s="16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F22:F23"/>
    <mergeCell ref="G22:G23"/>
    <mergeCell ref="AV22:AV23"/>
    <mergeCell ref="I29:L29"/>
    <mergeCell ref="B34:M34"/>
    <mergeCell ref="A22:A23"/>
    <mergeCell ref="B22:B23"/>
    <mergeCell ref="C22:C23"/>
    <mergeCell ref="D22:D23"/>
    <mergeCell ref="E22:E23"/>
    <mergeCell ref="F16:F17"/>
    <mergeCell ref="G16:G17"/>
    <mergeCell ref="AV16:AV17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AV15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E10:E11"/>
    <mergeCell ref="F10:F11"/>
    <mergeCell ref="G10:G11"/>
    <mergeCell ref="AV10:AV11"/>
    <mergeCell ref="AS2:AV2"/>
    <mergeCell ref="A1:AV1"/>
    <mergeCell ref="F2:G2"/>
    <mergeCell ref="A4:AV4"/>
    <mergeCell ref="A5:AV5"/>
    <mergeCell ref="A6:A9"/>
    <mergeCell ref="B6:H6"/>
    <mergeCell ref="I6:AU6"/>
    <mergeCell ref="AV6:AV9"/>
    <mergeCell ref="B7:D7"/>
    <mergeCell ref="E7:H7"/>
    <mergeCell ref="I7:AU7"/>
    <mergeCell ref="B8:AU8"/>
    <mergeCell ref="B35:G35"/>
    <mergeCell ref="H35:M35"/>
    <mergeCell ref="B36:G37"/>
    <mergeCell ref="H36:M37"/>
    <mergeCell ref="A24:AV24"/>
    <mergeCell ref="A25:A26"/>
    <mergeCell ref="B25:B26"/>
    <mergeCell ref="C25:C26"/>
    <mergeCell ref="D25:D26"/>
    <mergeCell ref="E25:E26"/>
    <mergeCell ref="F25:F26"/>
    <mergeCell ref="G25:G26"/>
    <mergeCell ref="AV25:AV26"/>
  </mergeCells>
  <conditionalFormatting sqref="I21:AP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118" priority="2" operator="greaterThan">
      <formula>95%</formula>
    </cfRule>
    <cfRule type="cellIs" dxfId="117" priority="3" operator="greaterThanOrEqual">
      <formula>90%</formula>
    </cfRule>
    <cfRule type="cellIs" dxfId="116" priority="4" operator="lessThan">
      <formula>89.99%</formula>
    </cfRule>
  </conditionalFormatting>
  <conditionalFormatting sqref="AV13">
    <cfRule type="cellIs" dxfId="115" priority="5" operator="greaterThan">
      <formula>95%</formula>
    </cfRule>
    <cfRule type="cellIs" dxfId="114" priority="6" operator="greaterThanOrEqual">
      <formula>90%</formula>
    </cfRule>
    <cfRule type="cellIs" dxfId="113" priority="7" operator="lessThan">
      <formula>89.99%</formula>
    </cfRule>
  </conditionalFormatting>
  <conditionalFormatting sqref="AV16">
    <cfRule type="cellIs" dxfId="112" priority="8" operator="greaterThan">
      <formula>95%</formula>
    </cfRule>
    <cfRule type="cellIs" dxfId="111" priority="9" operator="greaterThanOrEqual">
      <formula>90%</formula>
    </cfRule>
    <cfRule type="cellIs" dxfId="110" priority="10" operator="lessThan">
      <formula>89.99%</formula>
    </cfRule>
  </conditionalFormatting>
  <conditionalFormatting sqref="AV19">
    <cfRule type="cellIs" dxfId="109" priority="11" operator="greaterThan">
      <formula>95%</formula>
    </cfRule>
    <cfRule type="cellIs" dxfId="108" priority="12" operator="greaterThanOrEqual">
      <formula>90%</formula>
    </cfRule>
    <cfRule type="cellIs" dxfId="107" priority="13" operator="lessThan">
      <formula>89.99%</formula>
    </cfRule>
  </conditionalFormatting>
  <conditionalFormatting sqref="AV25">
    <cfRule type="cellIs" dxfId="106" priority="14" operator="greaterThan">
      <formula>95%</formula>
    </cfRule>
    <cfRule type="cellIs" dxfId="105" priority="15" operator="greaterThanOrEqual">
      <formula>90%</formula>
    </cfRule>
    <cfRule type="cellIs" dxfId="104" priority="16" operator="lessThan">
      <formula>89.99%</formula>
    </cfRule>
  </conditionalFormatting>
  <conditionalFormatting sqref="AV22">
    <cfRule type="cellIs" dxfId="103" priority="17" operator="greaterThanOrEqual">
      <formula>100%</formula>
    </cfRule>
    <cfRule type="cellIs" dxfId="102" priority="18" operator="lessThan">
      <formula>99.99%</formula>
    </cfRule>
  </conditionalFormatting>
  <conditionalFormatting sqref="AQ21:AU21">
    <cfRule type="colorScale" priority="19">
      <colorScale>
        <cfvo type="min"/>
        <cfvo type="percentile" val="50"/>
        <cfvo type="max"/>
        <color rgb="FFE98BD7"/>
        <color rgb="FFD5007F"/>
        <color rgb="FF950054"/>
      </colorScale>
    </cfRule>
  </conditionalFormatting>
  <dataValidations count="1">
    <dataValidation showDropDown="1" showInputMessage="1" showErrorMessage="1" sqref="G10:G11 G13:G14 G16:G17 G19:G23 C21 G25:G26" xr:uid="{30D88A78-E4D9-466C-9121-DAFCA422E418}">
      <formula1>0</formula1>
      <formula2>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FC8C7-BD13-4894-A77F-23857DBA8B80}">
  <sheetPr>
    <tabColor rgb="FFFFC000"/>
  </sheetPr>
  <dimension ref="A1:BH48"/>
  <sheetViews>
    <sheetView showGridLines="0" zoomScale="85" zoomScaleNormal="85" workbookViewId="0">
      <selection activeCell="A10" sqref="A10:A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10</v>
      </c>
      <c r="F2" s="122" t="s">
        <v>70</v>
      </c>
      <c r="G2" s="122"/>
      <c r="H2" s="22">
        <v>301052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61">
        <f>'[3]PANEL DE CONTROL DISTRITAL'!A9</f>
        <v>1</v>
      </c>
      <c r="B10" s="162" t="str">
        <f>'[3]PANEL DE CONTROL DISTRITAL'!B9</f>
        <v>ENTREVISTA</v>
      </c>
      <c r="C10" s="163" t="str">
        <f>'[3]PANEL DE CONTROL DISTRITAL'!C9</f>
        <v xml:space="preserve"> Auxiliar de Atención Ciudadana</v>
      </c>
      <c r="D10" s="164" t="str">
        <f>'[3]PANEL DE CONTROL DISTRITAL'!D9</f>
        <v>Efectividad de la entrevista =</v>
      </c>
      <c r="E10" s="163" t="str">
        <f>'[3]PANEL DE CONTROL DISTRITAL'!E9</f>
        <v>(Número de trámites aplicados / (Número de fichas requisitadas - Notificaciones de improcedencia de trámite)) x 100</v>
      </c>
      <c r="F10" s="165" t="str">
        <f>'[3]PANEL DE CONTROL DISTRITAL'!F9</f>
        <v>Semanal (remesa)</v>
      </c>
      <c r="G10" s="166">
        <f>'[3]PANEL DE CONTROL DISTRITAL'!G9</f>
        <v>0.9</v>
      </c>
      <c r="H10" s="167" t="str">
        <f>'[3]PANEL DE CONTROL DISTRITAL'!H9</f>
        <v>Número de trámites aplicados</v>
      </c>
      <c r="I10" s="168">
        <v>0</v>
      </c>
      <c r="J10" s="168">
        <v>0</v>
      </c>
      <c r="K10" s="168">
        <v>0</v>
      </c>
      <c r="L10" s="168">
        <v>0</v>
      </c>
      <c r="M10" s="168">
        <v>0</v>
      </c>
      <c r="N10" s="168">
        <v>0</v>
      </c>
      <c r="O10" s="168">
        <v>0</v>
      </c>
      <c r="P10" s="168">
        <v>0</v>
      </c>
      <c r="Q10" s="168">
        <v>0</v>
      </c>
      <c r="R10" s="168">
        <v>0</v>
      </c>
      <c r="S10" s="168">
        <v>0</v>
      </c>
      <c r="T10" s="168">
        <v>0</v>
      </c>
      <c r="U10" s="168">
        <v>0</v>
      </c>
      <c r="V10" s="168">
        <v>0</v>
      </c>
      <c r="W10" s="168">
        <v>0</v>
      </c>
      <c r="X10" s="168">
        <v>0</v>
      </c>
      <c r="Y10" s="168">
        <v>0</v>
      </c>
      <c r="Z10" s="168">
        <v>0</v>
      </c>
      <c r="AA10" s="168">
        <v>0</v>
      </c>
      <c r="AB10" s="168">
        <v>0</v>
      </c>
      <c r="AC10" s="168">
        <v>0</v>
      </c>
      <c r="AD10" s="168">
        <v>0</v>
      </c>
      <c r="AE10" s="168">
        <v>0</v>
      </c>
      <c r="AF10" s="168">
        <v>0</v>
      </c>
      <c r="AG10" s="168">
        <v>0</v>
      </c>
      <c r="AH10" s="168">
        <v>0</v>
      </c>
      <c r="AI10" s="168">
        <v>0</v>
      </c>
      <c r="AJ10" s="168">
        <v>0</v>
      </c>
      <c r="AK10" s="168">
        <v>0</v>
      </c>
      <c r="AL10" s="168">
        <v>0</v>
      </c>
      <c r="AM10" s="168">
        <v>0</v>
      </c>
      <c r="AN10" s="168">
        <v>0</v>
      </c>
      <c r="AO10" s="168">
        <v>0</v>
      </c>
      <c r="AP10" s="168">
        <v>0</v>
      </c>
      <c r="AQ10" s="168">
        <v>549</v>
      </c>
      <c r="AR10" s="168">
        <v>568</v>
      </c>
      <c r="AS10" s="168">
        <v>532</v>
      </c>
      <c r="AT10" s="168">
        <v>491</v>
      </c>
      <c r="AU10" s="168">
        <v>411</v>
      </c>
      <c r="AV10" s="169">
        <f>IFERROR(SUM(I10:AU10)/SUM(I11:AU11),0)</f>
        <v>0.9980438184663537</v>
      </c>
    </row>
    <row r="11" spans="1:60" s="2" customFormat="1" ht="50.1" customHeight="1" thickTop="1" thickBot="1" x14ac:dyDescent="0.3">
      <c r="A11" s="161"/>
      <c r="B11" s="162"/>
      <c r="C11" s="163"/>
      <c r="D11" s="164"/>
      <c r="E11" s="163"/>
      <c r="F11" s="165"/>
      <c r="G11" s="166"/>
      <c r="H11" s="167" t="str">
        <f>'[3]PANEL DE CONTROL DISTRITAL'!H10</f>
        <v>Número de fichas requisitadas - Notificaciones de improcedencia de trámite</v>
      </c>
      <c r="I11" s="170">
        <v>0</v>
      </c>
      <c r="J11" s="170">
        <v>0</v>
      </c>
      <c r="K11" s="170">
        <v>0</v>
      </c>
      <c r="L11" s="170">
        <v>0</v>
      </c>
      <c r="M11" s="170">
        <v>0</v>
      </c>
      <c r="N11" s="170">
        <v>0</v>
      </c>
      <c r="O11" s="170">
        <v>0</v>
      </c>
      <c r="P11" s="170">
        <v>0</v>
      </c>
      <c r="Q11" s="170">
        <v>0</v>
      </c>
      <c r="R11" s="170">
        <v>0</v>
      </c>
      <c r="S11" s="170">
        <v>0</v>
      </c>
      <c r="T11" s="170">
        <v>0</v>
      </c>
      <c r="U11" s="170">
        <v>0</v>
      </c>
      <c r="V11" s="170">
        <v>0</v>
      </c>
      <c r="W11" s="170">
        <v>0</v>
      </c>
      <c r="X11" s="170">
        <v>0</v>
      </c>
      <c r="Y11" s="170">
        <v>0</v>
      </c>
      <c r="Z11" s="170">
        <v>0</v>
      </c>
      <c r="AA11" s="170">
        <v>0</v>
      </c>
      <c r="AB11" s="170">
        <v>0</v>
      </c>
      <c r="AC11" s="170">
        <v>0</v>
      </c>
      <c r="AD11" s="170">
        <v>0</v>
      </c>
      <c r="AE11" s="170">
        <v>0</v>
      </c>
      <c r="AF11" s="170">
        <v>0</v>
      </c>
      <c r="AG11" s="170">
        <v>0</v>
      </c>
      <c r="AH11" s="170">
        <v>0</v>
      </c>
      <c r="AI11" s="170">
        <v>0</v>
      </c>
      <c r="AJ11" s="170">
        <v>0</v>
      </c>
      <c r="AK11" s="170">
        <v>0</v>
      </c>
      <c r="AL11" s="170">
        <v>0</v>
      </c>
      <c r="AM11" s="170">
        <v>0</v>
      </c>
      <c r="AN11" s="170">
        <v>0</v>
      </c>
      <c r="AO11" s="170">
        <v>0</v>
      </c>
      <c r="AP11" s="170">
        <v>0</v>
      </c>
      <c r="AQ11" s="170">
        <v>553</v>
      </c>
      <c r="AR11" s="170">
        <v>569</v>
      </c>
      <c r="AS11" s="170">
        <v>532</v>
      </c>
      <c r="AT11" s="170">
        <v>491</v>
      </c>
      <c r="AU11" s="170">
        <v>411</v>
      </c>
      <c r="AV11" s="169"/>
    </row>
    <row r="12" spans="1:60" s="47" customFormat="1" ht="8.1" customHeight="1" thickTop="1" thickBot="1" x14ac:dyDescent="0.3">
      <c r="A12" s="161"/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61">
        <f>'[3]PANEL DE CONTROL DISTRITAL'!A12</f>
        <v>2</v>
      </c>
      <c r="B13" s="162" t="str">
        <f>'[3]PANEL DE CONTROL DISTRITAL'!B12</f>
        <v>TRÁMITE</v>
      </c>
      <c r="C13" s="163" t="str">
        <f>'[3]PANEL DE CONTROL DISTRITAL'!C12</f>
        <v>Operador de Equipo Tecnológico</v>
      </c>
      <c r="D13" s="164" t="str">
        <f>'[3]PANEL DE CONTROL DISTRITAL'!D12</f>
        <v>Trámites exitosos efectivos=</v>
      </c>
      <c r="E13" s="163" t="str">
        <f>'[3]PANEL DE CONTROL DISTRITAL'!E12</f>
        <v>(Número de trámites exitosos / Número de trámites aplicados) x 100</v>
      </c>
      <c r="F13" s="165" t="str">
        <f>'[3]PANEL DE CONTROL DISTRITAL'!F12</f>
        <v>Semanal (remesa)</v>
      </c>
      <c r="G13" s="166">
        <f>'[3]PANEL DE CONTROL DISTRITAL'!G12</f>
        <v>0.9</v>
      </c>
      <c r="H13" s="167" t="str">
        <f>'[3]PANEL DE CONTROL DISTRITAL'!H12</f>
        <v>Número de trámites exitosos</v>
      </c>
      <c r="I13" s="168">
        <v>0</v>
      </c>
      <c r="J13" s="168">
        <v>0</v>
      </c>
      <c r="K13" s="168">
        <v>0</v>
      </c>
      <c r="L13" s="168">
        <v>0</v>
      </c>
      <c r="M13" s="168">
        <v>0</v>
      </c>
      <c r="N13" s="168">
        <v>0</v>
      </c>
      <c r="O13" s="168">
        <v>0</v>
      </c>
      <c r="P13" s="168">
        <v>0</v>
      </c>
      <c r="Q13" s="168">
        <v>0</v>
      </c>
      <c r="R13" s="168">
        <v>0</v>
      </c>
      <c r="S13" s="168">
        <v>0</v>
      </c>
      <c r="T13" s="168">
        <v>0</v>
      </c>
      <c r="U13" s="168">
        <v>0</v>
      </c>
      <c r="V13" s="168">
        <v>0</v>
      </c>
      <c r="W13" s="168">
        <v>0</v>
      </c>
      <c r="X13" s="168">
        <v>0</v>
      </c>
      <c r="Y13" s="168">
        <v>0</v>
      </c>
      <c r="Z13" s="168">
        <v>0</v>
      </c>
      <c r="AA13" s="168">
        <v>0</v>
      </c>
      <c r="AB13" s="168">
        <v>0</v>
      </c>
      <c r="AC13" s="168">
        <v>0</v>
      </c>
      <c r="AD13" s="168">
        <v>0</v>
      </c>
      <c r="AE13" s="168">
        <v>0</v>
      </c>
      <c r="AF13" s="168">
        <v>0</v>
      </c>
      <c r="AG13" s="168">
        <v>0</v>
      </c>
      <c r="AH13" s="168">
        <v>0</v>
      </c>
      <c r="AI13" s="168">
        <v>0</v>
      </c>
      <c r="AJ13" s="168">
        <v>0</v>
      </c>
      <c r="AK13" s="168">
        <v>0</v>
      </c>
      <c r="AL13" s="168">
        <v>0</v>
      </c>
      <c r="AM13" s="168">
        <v>0</v>
      </c>
      <c r="AN13" s="168">
        <v>0</v>
      </c>
      <c r="AO13" s="168">
        <v>0</v>
      </c>
      <c r="AP13" s="168">
        <v>0</v>
      </c>
      <c r="AQ13" s="168">
        <v>546</v>
      </c>
      <c r="AR13" s="168">
        <v>568</v>
      </c>
      <c r="AS13" s="168">
        <v>529</v>
      </c>
      <c r="AT13" s="168">
        <v>490</v>
      </c>
      <c r="AU13" s="168">
        <v>410</v>
      </c>
      <c r="AV13" s="169">
        <f>IFERROR(SUM(I13:AU13)/SUM(I14:AU14),0)</f>
        <v>0.99686397491179934</v>
      </c>
    </row>
    <row r="14" spans="1:60" s="3" customFormat="1" ht="50.1" customHeight="1" thickTop="1" thickBot="1" x14ac:dyDescent="0.3">
      <c r="A14" s="161"/>
      <c r="B14" s="162"/>
      <c r="C14" s="163"/>
      <c r="D14" s="164"/>
      <c r="E14" s="163"/>
      <c r="F14" s="165"/>
      <c r="G14" s="166"/>
      <c r="H14" s="167" t="str">
        <f>'[3]PANEL DE CONTROL DISTRITAL'!H13</f>
        <v>Número de trámites aplicados</v>
      </c>
      <c r="I14" s="170">
        <v>0</v>
      </c>
      <c r="J14" s="170">
        <v>0</v>
      </c>
      <c r="K14" s="170">
        <v>0</v>
      </c>
      <c r="L14" s="170">
        <v>0</v>
      </c>
      <c r="M14" s="170">
        <v>0</v>
      </c>
      <c r="N14" s="170">
        <v>0</v>
      </c>
      <c r="O14" s="170">
        <v>0</v>
      </c>
      <c r="P14" s="170">
        <v>0</v>
      </c>
      <c r="Q14" s="170">
        <v>0</v>
      </c>
      <c r="R14" s="170">
        <v>0</v>
      </c>
      <c r="S14" s="170">
        <v>0</v>
      </c>
      <c r="T14" s="170">
        <v>0</v>
      </c>
      <c r="U14" s="170">
        <v>0</v>
      </c>
      <c r="V14" s="170">
        <v>0</v>
      </c>
      <c r="W14" s="170">
        <v>0</v>
      </c>
      <c r="X14" s="170">
        <v>0</v>
      </c>
      <c r="Y14" s="170">
        <v>0</v>
      </c>
      <c r="Z14" s="170">
        <v>0</v>
      </c>
      <c r="AA14" s="170">
        <v>0</v>
      </c>
      <c r="AB14" s="170">
        <v>0</v>
      </c>
      <c r="AC14" s="170">
        <v>0</v>
      </c>
      <c r="AD14" s="170">
        <v>0</v>
      </c>
      <c r="AE14" s="170">
        <v>0</v>
      </c>
      <c r="AF14" s="170">
        <v>0</v>
      </c>
      <c r="AG14" s="170">
        <v>0</v>
      </c>
      <c r="AH14" s="170">
        <v>0</v>
      </c>
      <c r="AI14" s="170">
        <v>0</v>
      </c>
      <c r="AJ14" s="170">
        <v>0</v>
      </c>
      <c r="AK14" s="170">
        <v>0</v>
      </c>
      <c r="AL14" s="170">
        <v>0</v>
      </c>
      <c r="AM14" s="170">
        <v>0</v>
      </c>
      <c r="AN14" s="170">
        <v>0</v>
      </c>
      <c r="AO14" s="170">
        <v>0</v>
      </c>
      <c r="AP14" s="170">
        <v>0</v>
      </c>
      <c r="AQ14" s="170">
        <v>549</v>
      </c>
      <c r="AR14" s="170">
        <v>568</v>
      </c>
      <c r="AS14" s="170">
        <v>532</v>
      </c>
      <c r="AT14" s="170">
        <v>491</v>
      </c>
      <c r="AU14" s="170">
        <v>411</v>
      </c>
      <c r="AV14" s="169"/>
    </row>
    <row r="15" spans="1:60" s="47" customFormat="1" ht="8.1" customHeight="1" thickTop="1" thickBot="1" x14ac:dyDescent="0.3">
      <c r="A15" s="161"/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61">
        <f>'[3]PANEL DE CONTROL DISTRITAL'!A15</f>
        <v>3</v>
      </c>
      <c r="B16" s="162" t="str">
        <f>'[3]PANEL DE CONTROL DISTRITAL'!B15</f>
        <v>TRANSFERENCIA</v>
      </c>
      <c r="C16" s="163" t="str">
        <f>'[3]PANEL DE CONTROL DISTRITAL'!C15</f>
        <v>Responsable de Módulo</v>
      </c>
      <c r="D16" s="164" t="str">
        <f>'[3]PANEL DE CONTROL DISTRITAL'!D15</f>
        <v xml:space="preserve">Transacciones exitosas = </v>
      </c>
      <c r="E16" s="163" t="str">
        <f>'[3]PANEL DE CONTROL DISTRITAL'!E15</f>
        <v>(Número de Archivos de Transacción aceptados /Total de Archivos de Transacción procesados) x100</v>
      </c>
      <c r="F16" s="165" t="str">
        <f>'[3]PANEL DE CONTROL DISTRITAL'!F15</f>
        <v>Semanal (remesa)</v>
      </c>
      <c r="G16" s="166">
        <f>'[3]PANEL DE CONTROL DISTRITAL'!G15</f>
        <v>0.9</v>
      </c>
      <c r="H16" s="167" t="str">
        <f>'[3]PANEL DE CONTROL DISTRITAL'!H15</f>
        <v>Número de Archivos de Transacción aceptados</v>
      </c>
      <c r="I16" s="168">
        <v>0</v>
      </c>
      <c r="J16" s="168">
        <v>0</v>
      </c>
      <c r="K16" s="168">
        <v>0</v>
      </c>
      <c r="L16" s="168">
        <v>0</v>
      </c>
      <c r="M16" s="168">
        <v>0</v>
      </c>
      <c r="N16" s="168">
        <v>0</v>
      </c>
      <c r="O16" s="168">
        <v>0</v>
      </c>
      <c r="P16" s="168">
        <v>0</v>
      </c>
      <c r="Q16" s="168">
        <v>0</v>
      </c>
      <c r="R16" s="168">
        <v>0</v>
      </c>
      <c r="S16" s="168">
        <v>0</v>
      </c>
      <c r="T16" s="168">
        <v>0</v>
      </c>
      <c r="U16" s="168">
        <v>0</v>
      </c>
      <c r="V16" s="168">
        <v>0</v>
      </c>
      <c r="W16" s="168">
        <v>0</v>
      </c>
      <c r="X16" s="168">
        <v>0</v>
      </c>
      <c r="Y16" s="168">
        <v>0</v>
      </c>
      <c r="Z16" s="168">
        <v>0</v>
      </c>
      <c r="AA16" s="168">
        <v>0</v>
      </c>
      <c r="AB16" s="168">
        <v>0</v>
      </c>
      <c r="AC16" s="168">
        <v>0</v>
      </c>
      <c r="AD16" s="168">
        <v>0</v>
      </c>
      <c r="AE16" s="168">
        <v>0</v>
      </c>
      <c r="AF16" s="168">
        <v>0</v>
      </c>
      <c r="AG16" s="168">
        <v>0</v>
      </c>
      <c r="AH16" s="168">
        <v>0</v>
      </c>
      <c r="AI16" s="168">
        <v>0</v>
      </c>
      <c r="AJ16" s="168">
        <v>0</v>
      </c>
      <c r="AK16" s="168">
        <v>0</v>
      </c>
      <c r="AL16" s="168">
        <v>0</v>
      </c>
      <c r="AM16" s="168">
        <v>0</v>
      </c>
      <c r="AN16" s="168">
        <v>0</v>
      </c>
      <c r="AO16" s="168">
        <v>0</v>
      </c>
      <c r="AP16" s="168">
        <v>0</v>
      </c>
      <c r="AQ16" s="168">
        <v>549</v>
      </c>
      <c r="AR16" s="168">
        <v>568</v>
      </c>
      <c r="AS16" s="168">
        <v>532</v>
      </c>
      <c r="AT16" s="168">
        <v>491</v>
      </c>
      <c r="AU16" s="168">
        <v>411</v>
      </c>
      <c r="AV16" s="169">
        <f>IFERROR(SUM(I16:AU16)/SUM(I17:AU17),0)</f>
        <v>1</v>
      </c>
    </row>
    <row r="17" spans="1:60" s="3" customFormat="1" ht="50.1" customHeight="1" thickTop="1" thickBot="1" x14ac:dyDescent="0.3">
      <c r="A17" s="161"/>
      <c r="B17" s="162"/>
      <c r="C17" s="163"/>
      <c r="D17" s="164"/>
      <c r="E17" s="163"/>
      <c r="F17" s="165"/>
      <c r="G17" s="166"/>
      <c r="H17" s="167" t="str">
        <f>'[3]PANEL DE CONTROL DISTRITAL'!H16</f>
        <v>Total de Archivos de Transacción procesados</v>
      </c>
      <c r="I17" s="170">
        <v>0</v>
      </c>
      <c r="J17" s="170">
        <v>0</v>
      </c>
      <c r="K17" s="170">
        <v>0</v>
      </c>
      <c r="L17" s="170">
        <v>0</v>
      </c>
      <c r="M17" s="170">
        <v>0</v>
      </c>
      <c r="N17" s="170">
        <v>0</v>
      </c>
      <c r="O17" s="170">
        <v>0</v>
      </c>
      <c r="P17" s="170">
        <v>0</v>
      </c>
      <c r="Q17" s="170">
        <v>0</v>
      </c>
      <c r="R17" s="170">
        <v>0</v>
      </c>
      <c r="S17" s="170">
        <v>0</v>
      </c>
      <c r="T17" s="170">
        <v>0</v>
      </c>
      <c r="U17" s="170">
        <v>0</v>
      </c>
      <c r="V17" s="170">
        <v>0</v>
      </c>
      <c r="W17" s="170">
        <v>0</v>
      </c>
      <c r="X17" s="170">
        <v>0</v>
      </c>
      <c r="Y17" s="170">
        <v>0</v>
      </c>
      <c r="Z17" s="170">
        <v>0</v>
      </c>
      <c r="AA17" s="170">
        <v>0</v>
      </c>
      <c r="AB17" s="170">
        <v>0</v>
      </c>
      <c r="AC17" s="170">
        <v>0</v>
      </c>
      <c r="AD17" s="170">
        <v>0</v>
      </c>
      <c r="AE17" s="170">
        <v>0</v>
      </c>
      <c r="AF17" s="170">
        <v>0</v>
      </c>
      <c r="AG17" s="170">
        <v>0</v>
      </c>
      <c r="AH17" s="170">
        <v>0</v>
      </c>
      <c r="AI17" s="170">
        <v>0</v>
      </c>
      <c r="AJ17" s="170">
        <v>0</v>
      </c>
      <c r="AK17" s="170">
        <v>0</v>
      </c>
      <c r="AL17" s="170">
        <v>0</v>
      </c>
      <c r="AM17" s="170">
        <v>0</v>
      </c>
      <c r="AN17" s="170">
        <v>0</v>
      </c>
      <c r="AO17" s="170">
        <v>0</v>
      </c>
      <c r="AP17" s="170">
        <v>0</v>
      </c>
      <c r="AQ17" s="170">
        <v>549</v>
      </c>
      <c r="AR17" s="170">
        <v>568</v>
      </c>
      <c r="AS17" s="170">
        <v>532</v>
      </c>
      <c r="AT17" s="170">
        <v>491</v>
      </c>
      <c r="AU17" s="170">
        <v>411</v>
      </c>
      <c r="AV17" s="169"/>
    </row>
    <row r="18" spans="1:60" s="47" customFormat="1" ht="8.1" customHeight="1" thickTop="1" thickBot="1" x14ac:dyDescent="0.3">
      <c r="A18" s="161"/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  <c r="AT18" s="161"/>
      <c r="AU18" s="161"/>
      <c r="AV18" s="161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61">
        <f>'[3]PANEL DE CONTROL DISTRITAL'!A18</f>
        <v>4</v>
      </c>
      <c r="B19" s="162" t="str">
        <f>'[3]PANEL DE CONTROL DISTRITAL'!B18</f>
        <v>CONCILIACIÓN</v>
      </c>
      <c r="C19" s="163" t="str">
        <f>'[3]PANEL DE CONTROL DISTRITAL'!C18</f>
        <v>Responsable de Módulo</v>
      </c>
      <c r="D19" s="164" t="str">
        <f>'[3]PANEL DE CONTROL DISTRITAL'!D18</f>
        <v xml:space="preserve">Credenciales disponibles para entrega = </v>
      </c>
      <c r="E19" s="163" t="str">
        <f>'[3]PANEL DE CONTROL DISTRITAL'!E18</f>
        <v>((Credenciales recibidas - credenciales inconsistentes) / Credenciales recibidas) x 100</v>
      </c>
      <c r="F19" s="165" t="str">
        <f>'[3]PANEL DE CONTROL DISTRITAL'!F18</f>
        <v>Semanal (remesa)</v>
      </c>
      <c r="G19" s="166">
        <f>'[3]PANEL DE CONTROL DISTRITAL'!G18</f>
        <v>0.9</v>
      </c>
      <c r="H19" s="167" t="str">
        <f>'[3]PANEL DE CONTROL DISTRITAL'!H18</f>
        <v xml:space="preserve">Credenciales Recibidas - Credenciales inconsistentes </v>
      </c>
      <c r="I19" s="168">
        <v>0</v>
      </c>
      <c r="J19" s="168">
        <v>0</v>
      </c>
      <c r="K19" s="168">
        <v>0</v>
      </c>
      <c r="L19" s="168">
        <v>0</v>
      </c>
      <c r="M19" s="168">
        <v>0</v>
      </c>
      <c r="N19" s="168">
        <v>0</v>
      </c>
      <c r="O19" s="168">
        <v>0</v>
      </c>
      <c r="P19" s="168">
        <v>0</v>
      </c>
      <c r="Q19" s="168">
        <v>0</v>
      </c>
      <c r="R19" s="168">
        <v>0</v>
      </c>
      <c r="S19" s="168">
        <v>0</v>
      </c>
      <c r="T19" s="168">
        <v>0</v>
      </c>
      <c r="U19" s="168">
        <v>0</v>
      </c>
      <c r="V19" s="168">
        <v>0</v>
      </c>
      <c r="W19" s="168">
        <v>0</v>
      </c>
      <c r="X19" s="168">
        <v>0</v>
      </c>
      <c r="Y19" s="168">
        <v>0</v>
      </c>
      <c r="Z19" s="168">
        <v>0</v>
      </c>
      <c r="AA19" s="168">
        <v>0</v>
      </c>
      <c r="AB19" s="168">
        <v>0</v>
      </c>
      <c r="AC19" s="168">
        <v>0</v>
      </c>
      <c r="AD19" s="168">
        <v>0</v>
      </c>
      <c r="AE19" s="168">
        <v>0</v>
      </c>
      <c r="AF19" s="168">
        <v>0</v>
      </c>
      <c r="AG19" s="168">
        <v>0</v>
      </c>
      <c r="AH19" s="168">
        <v>0</v>
      </c>
      <c r="AI19" s="168">
        <v>0</v>
      </c>
      <c r="AJ19" s="168">
        <v>0</v>
      </c>
      <c r="AK19" s="168">
        <v>0</v>
      </c>
      <c r="AL19" s="168">
        <v>0</v>
      </c>
      <c r="AM19" s="168">
        <v>0</v>
      </c>
      <c r="AN19" s="168">
        <v>0</v>
      </c>
      <c r="AO19" s="168">
        <v>0</v>
      </c>
      <c r="AP19" s="168">
        <v>0</v>
      </c>
      <c r="AQ19" s="168">
        <v>644</v>
      </c>
      <c r="AR19" s="168">
        <v>452</v>
      </c>
      <c r="AS19" s="168">
        <v>525</v>
      </c>
      <c r="AT19" s="168">
        <v>687</v>
      </c>
      <c r="AU19" s="168">
        <v>279</v>
      </c>
      <c r="AV19" s="169">
        <f>IFERROR(SUM(I19:AU19)/SUM(I20:AU20),0)</f>
        <v>1</v>
      </c>
    </row>
    <row r="20" spans="1:60" s="3" customFormat="1" ht="50.1" customHeight="1" thickTop="1" thickBot="1" x14ac:dyDescent="0.3">
      <c r="A20" s="161"/>
      <c r="B20" s="162"/>
      <c r="C20" s="163"/>
      <c r="D20" s="164"/>
      <c r="E20" s="163"/>
      <c r="F20" s="165"/>
      <c r="G20" s="166"/>
      <c r="H20" s="167" t="str">
        <f>'[3]PANEL DE CONTROL DISTRITAL'!H19</f>
        <v xml:space="preserve">Credenciales recibidas </v>
      </c>
      <c r="I20" s="170">
        <v>0</v>
      </c>
      <c r="J20" s="170">
        <v>0</v>
      </c>
      <c r="K20" s="170">
        <v>0</v>
      </c>
      <c r="L20" s="170">
        <v>0</v>
      </c>
      <c r="M20" s="170">
        <v>0</v>
      </c>
      <c r="N20" s="170">
        <v>0</v>
      </c>
      <c r="O20" s="170">
        <v>0</v>
      </c>
      <c r="P20" s="170">
        <v>0</v>
      </c>
      <c r="Q20" s="170">
        <v>0</v>
      </c>
      <c r="R20" s="170">
        <v>0</v>
      </c>
      <c r="S20" s="170">
        <v>0</v>
      </c>
      <c r="T20" s="170">
        <v>0</v>
      </c>
      <c r="U20" s="170">
        <v>0</v>
      </c>
      <c r="V20" s="170">
        <v>0</v>
      </c>
      <c r="W20" s="170">
        <v>0</v>
      </c>
      <c r="X20" s="170">
        <v>0</v>
      </c>
      <c r="Y20" s="170">
        <v>0</v>
      </c>
      <c r="Z20" s="170">
        <v>0</v>
      </c>
      <c r="AA20" s="170">
        <v>0</v>
      </c>
      <c r="AB20" s="170">
        <v>0</v>
      </c>
      <c r="AC20" s="170">
        <v>0</v>
      </c>
      <c r="AD20" s="170">
        <v>0</v>
      </c>
      <c r="AE20" s="170">
        <v>0</v>
      </c>
      <c r="AF20" s="170">
        <v>0</v>
      </c>
      <c r="AG20" s="170">
        <v>0</v>
      </c>
      <c r="AH20" s="170">
        <v>0</v>
      </c>
      <c r="AI20" s="170">
        <v>0</v>
      </c>
      <c r="AJ20" s="170">
        <v>0</v>
      </c>
      <c r="AK20" s="170">
        <v>0</v>
      </c>
      <c r="AL20" s="170">
        <v>0</v>
      </c>
      <c r="AM20" s="170">
        <v>0</v>
      </c>
      <c r="AN20" s="170">
        <v>0</v>
      </c>
      <c r="AO20" s="170">
        <v>0</v>
      </c>
      <c r="AP20" s="170">
        <v>0</v>
      </c>
      <c r="AQ20" s="170">
        <v>644</v>
      </c>
      <c r="AR20" s="170">
        <v>452</v>
      </c>
      <c r="AS20" s="170">
        <v>525</v>
      </c>
      <c r="AT20" s="170">
        <v>687</v>
      </c>
      <c r="AU20" s="170">
        <v>279</v>
      </c>
      <c r="AV20" s="169"/>
    </row>
    <row r="21" spans="1:60" s="47" customFormat="1" ht="8.1" customHeight="1" thickTop="1" thickBot="1" x14ac:dyDescent="0.3">
      <c r="A21" s="171"/>
      <c r="B21" s="172"/>
      <c r="C21" s="173"/>
      <c r="D21" s="174"/>
      <c r="E21" s="173"/>
      <c r="F21" s="175"/>
      <c r="G21" s="176"/>
      <c r="H21" s="177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9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61">
        <f>'[3]PANEL DE CONTROL DISTRITAL'!A21</f>
        <v>5</v>
      </c>
      <c r="B22" s="162" t="str">
        <f>'[3]PANEL DE CONTROL DISTRITAL'!B21</f>
        <v>CONCILIACIÓN</v>
      </c>
      <c r="C22" s="163" t="str">
        <f>'[3]PANEL DE CONTROL DISTRITAL'!C21</f>
        <v>Responsable de Módulo</v>
      </c>
      <c r="D22" s="164" t="str">
        <f>'[3]PANEL DE CONTROL DISTRITAL'!D21</f>
        <v xml:space="preserve">Credenciales disponibles para entrega = </v>
      </c>
      <c r="E22" s="163" t="str">
        <f>'[3]PANEL DE CONTROL DISTRITAL'!E21</f>
        <v>(Credenciales en resguardo / Credenciales totales en SIIRFE disponibles para entrega) x 100</v>
      </c>
      <c r="F22" s="165" t="str">
        <f>'[3]PANEL DE CONTROL DISTRITAL'!F21</f>
        <v>Semanal (remesa)</v>
      </c>
      <c r="G22" s="166">
        <f>'[3]PANEL DE CONTROL DISTRITAL'!G21</f>
        <v>1</v>
      </c>
      <c r="H22" s="167" t="str">
        <f>'[3]PANEL DE CONTROL DISTRITAL'!H21</f>
        <v>Credenciales en resguardo</v>
      </c>
      <c r="I22" s="168">
        <v>0</v>
      </c>
      <c r="J22" s="168">
        <v>0</v>
      </c>
      <c r="K22" s="168">
        <v>0</v>
      </c>
      <c r="L22" s="168">
        <v>0</v>
      </c>
      <c r="M22" s="168">
        <v>0</v>
      </c>
      <c r="N22" s="168">
        <v>0</v>
      </c>
      <c r="O22" s="168">
        <v>0</v>
      </c>
      <c r="P22" s="168">
        <v>0</v>
      </c>
      <c r="Q22" s="168">
        <v>0</v>
      </c>
      <c r="R22" s="168">
        <v>0</v>
      </c>
      <c r="S22" s="168">
        <v>0</v>
      </c>
      <c r="T22" s="168">
        <v>0</v>
      </c>
      <c r="U22" s="168">
        <v>0</v>
      </c>
      <c r="V22" s="168">
        <v>0</v>
      </c>
      <c r="W22" s="168">
        <v>0</v>
      </c>
      <c r="X22" s="168">
        <v>0</v>
      </c>
      <c r="Y22" s="168">
        <v>0</v>
      </c>
      <c r="Z22" s="168">
        <v>0</v>
      </c>
      <c r="AA22" s="168">
        <v>0</v>
      </c>
      <c r="AB22" s="168">
        <v>0</v>
      </c>
      <c r="AC22" s="168">
        <v>0</v>
      </c>
      <c r="AD22" s="168">
        <v>0</v>
      </c>
      <c r="AE22" s="168">
        <v>0</v>
      </c>
      <c r="AF22" s="168">
        <v>0</v>
      </c>
      <c r="AG22" s="168">
        <v>0</v>
      </c>
      <c r="AH22" s="168">
        <v>0</v>
      </c>
      <c r="AI22" s="168">
        <v>0</v>
      </c>
      <c r="AJ22" s="168">
        <v>0</v>
      </c>
      <c r="AK22" s="168">
        <v>0</v>
      </c>
      <c r="AL22" s="168">
        <v>0</v>
      </c>
      <c r="AM22" s="168">
        <v>0</v>
      </c>
      <c r="AN22" s="168">
        <v>0</v>
      </c>
      <c r="AO22" s="168">
        <v>0</v>
      </c>
      <c r="AP22" s="168">
        <v>0</v>
      </c>
      <c r="AQ22" s="168">
        <v>655</v>
      </c>
      <c r="AR22" s="168">
        <v>407</v>
      </c>
      <c r="AS22" s="168">
        <v>370</v>
      </c>
      <c r="AT22" s="168">
        <v>501</v>
      </c>
      <c r="AU22" s="168">
        <v>440</v>
      </c>
      <c r="AV22" s="169">
        <f>IFERROR(SUM(I22:AU22)/SUM(I23:AU23),0)</f>
        <v>1</v>
      </c>
    </row>
    <row r="23" spans="1:60" s="3" customFormat="1" ht="50.1" customHeight="1" thickTop="1" thickBot="1" x14ac:dyDescent="0.3">
      <c r="A23" s="161"/>
      <c r="B23" s="162"/>
      <c r="C23" s="163"/>
      <c r="D23" s="164"/>
      <c r="E23" s="163"/>
      <c r="F23" s="165"/>
      <c r="G23" s="166"/>
      <c r="H23" s="167" t="str">
        <f>'[3]PANEL DE CONTROL DISTRITAL'!H22</f>
        <v>Credenciales totales en SIIRFE disponibles para entrega</v>
      </c>
      <c r="I23" s="170">
        <v>0</v>
      </c>
      <c r="J23" s="170">
        <v>0</v>
      </c>
      <c r="K23" s="170">
        <v>0</v>
      </c>
      <c r="L23" s="170">
        <v>0</v>
      </c>
      <c r="M23" s="170">
        <v>0</v>
      </c>
      <c r="N23" s="170">
        <v>0</v>
      </c>
      <c r="O23" s="170">
        <v>0</v>
      </c>
      <c r="P23" s="170">
        <v>0</v>
      </c>
      <c r="Q23" s="170">
        <v>0</v>
      </c>
      <c r="R23" s="170">
        <v>0</v>
      </c>
      <c r="S23" s="170">
        <v>0</v>
      </c>
      <c r="T23" s="170">
        <v>0</v>
      </c>
      <c r="U23" s="170">
        <v>0</v>
      </c>
      <c r="V23" s="170">
        <v>0</v>
      </c>
      <c r="W23" s="170">
        <v>0</v>
      </c>
      <c r="X23" s="170">
        <v>0</v>
      </c>
      <c r="Y23" s="170">
        <v>0</v>
      </c>
      <c r="Z23" s="170">
        <v>0</v>
      </c>
      <c r="AA23" s="170">
        <v>0</v>
      </c>
      <c r="AB23" s="170">
        <v>0</v>
      </c>
      <c r="AC23" s="170">
        <v>0</v>
      </c>
      <c r="AD23" s="170">
        <v>0</v>
      </c>
      <c r="AE23" s="170">
        <v>0</v>
      </c>
      <c r="AF23" s="170">
        <v>0</v>
      </c>
      <c r="AG23" s="170">
        <v>0</v>
      </c>
      <c r="AH23" s="170">
        <v>0</v>
      </c>
      <c r="AI23" s="170">
        <v>0</v>
      </c>
      <c r="AJ23" s="170">
        <v>0</v>
      </c>
      <c r="AK23" s="170">
        <v>0</v>
      </c>
      <c r="AL23" s="170">
        <v>0</v>
      </c>
      <c r="AM23" s="170">
        <v>0</v>
      </c>
      <c r="AN23" s="170">
        <v>0</v>
      </c>
      <c r="AO23" s="170">
        <v>0</v>
      </c>
      <c r="AP23" s="170">
        <v>0</v>
      </c>
      <c r="AQ23" s="170">
        <v>655</v>
      </c>
      <c r="AR23" s="170">
        <v>407</v>
      </c>
      <c r="AS23" s="170">
        <v>370</v>
      </c>
      <c r="AT23" s="170">
        <v>501</v>
      </c>
      <c r="AU23" s="170">
        <v>440</v>
      </c>
      <c r="AV23" s="169"/>
    </row>
    <row r="24" spans="1:60" s="4" customFormat="1" ht="15" thickTop="1" thickBot="1" x14ac:dyDescent="0.3">
      <c r="A24" s="161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</row>
    <row r="25" spans="1:60" ht="50.1" customHeight="1" thickTop="1" thickBot="1" x14ac:dyDescent="0.3">
      <c r="A25" s="161">
        <f>'[3]PANEL DE CONTROL DISTRITAL'!A24</f>
        <v>6</v>
      </c>
      <c r="B25" s="162" t="str">
        <f>'[3]PANEL DE CONTROL DISTRITAL'!B24</f>
        <v>ENTREGA</v>
      </c>
      <c r="C25" s="163" t="str">
        <f>'[3]PANEL DE CONTROL DISTRITAL'!C24</f>
        <v>Operador de Equipo Tecnológico</v>
      </c>
      <c r="D25" s="164" t="str">
        <f>'[3]PANEL DE CONTROL DISTRITAL'!D24</f>
        <v xml:space="preserve">Efectividad de entrega de CPV en MAC = </v>
      </c>
      <c r="E25" s="163" t="str">
        <f>'[3]PANEL DE CONTROL DISTRITAL'!E24</f>
        <v>(Total de credenciales entregadas / Total de credenciales solicitadas) x 100</v>
      </c>
      <c r="F25" s="165" t="str">
        <f>'[3]PANEL DE CONTROL DISTRITAL'!F24</f>
        <v>Semanal (remesa)</v>
      </c>
      <c r="G25" s="166">
        <f>'[3]PANEL DE CONTROL DISTRITAL'!G24</f>
        <v>0.9</v>
      </c>
      <c r="H25" s="167" t="str">
        <f>'[3]PANEL DE CONTROL DISTRITAL'!H24</f>
        <v xml:space="preserve">Total de credenciales entregadas </v>
      </c>
      <c r="I25" s="168">
        <v>0</v>
      </c>
      <c r="J25" s="168">
        <v>0</v>
      </c>
      <c r="K25" s="168">
        <v>0</v>
      </c>
      <c r="L25" s="168">
        <v>0</v>
      </c>
      <c r="M25" s="168">
        <v>0</v>
      </c>
      <c r="N25" s="168">
        <v>0</v>
      </c>
      <c r="O25" s="168">
        <v>0</v>
      </c>
      <c r="P25" s="168">
        <v>0</v>
      </c>
      <c r="Q25" s="168">
        <v>0</v>
      </c>
      <c r="R25" s="168">
        <v>0</v>
      </c>
      <c r="S25" s="168">
        <v>0</v>
      </c>
      <c r="T25" s="168">
        <v>0</v>
      </c>
      <c r="U25" s="168">
        <v>0</v>
      </c>
      <c r="V25" s="168">
        <v>0</v>
      </c>
      <c r="W25" s="168">
        <v>0</v>
      </c>
      <c r="X25" s="168">
        <v>0</v>
      </c>
      <c r="Y25" s="168">
        <v>0</v>
      </c>
      <c r="Z25" s="168">
        <v>0</v>
      </c>
      <c r="AA25" s="168">
        <v>0</v>
      </c>
      <c r="AB25" s="168">
        <v>0</v>
      </c>
      <c r="AC25" s="168">
        <v>0</v>
      </c>
      <c r="AD25" s="168">
        <v>0</v>
      </c>
      <c r="AE25" s="168">
        <v>0</v>
      </c>
      <c r="AF25" s="168">
        <v>0</v>
      </c>
      <c r="AG25" s="168">
        <v>0</v>
      </c>
      <c r="AH25" s="168">
        <v>0</v>
      </c>
      <c r="AI25" s="168">
        <v>0</v>
      </c>
      <c r="AJ25" s="168">
        <v>0</v>
      </c>
      <c r="AK25" s="168">
        <v>0</v>
      </c>
      <c r="AL25" s="168">
        <v>0</v>
      </c>
      <c r="AM25" s="168">
        <v>0</v>
      </c>
      <c r="AN25" s="168">
        <v>0</v>
      </c>
      <c r="AO25" s="168">
        <v>0</v>
      </c>
      <c r="AP25" s="168">
        <v>0</v>
      </c>
      <c r="AQ25" s="168">
        <v>1326</v>
      </c>
      <c r="AR25" s="168">
        <v>700</v>
      </c>
      <c r="AS25" s="168">
        <v>562</v>
      </c>
      <c r="AT25" s="168">
        <v>556</v>
      </c>
      <c r="AU25" s="168">
        <v>336</v>
      </c>
      <c r="AV25" s="169">
        <f>IFERROR(SUM(I25:AU25)/SUM(I26:AU26),0)</f>
        <v>0.99942561746122915</v>
      </c>
    </row>
    <row r="26" spans="1:60" ht="50.1" customHeight="1" thickTop="1" thickBot="1" x14ac:dyDescent="0.3">
      <c r="A26" s="161"/>
      <c r="B26" s="162"/>
      <c r="C26" s="163"/>
      <c r="D26" s="164"/>
      <c r="E26" s="163"/>
      <c r="F26" s="165"/>
      <c r="G26" s="166"/>
      <c r="H26" s="167" t="str">
        <f>'[3]PANEL DE CONTROL DISTRITAL'!H25</f>
        <v xml:space="preserve"> Total de credenciales solicitadas</v>
      </c>
      <c r="I26" s="170">
        <v>0</v>
      </c>
      <c r="J26" s="170">
        <v>0</v>
      </c>
      <c r="K26" s="170">
        <v>0</v>
      </c>
      <c r="L26" s="170">
        <v>0</v>
      </c>
      <c r="M26" s="170">
        <v>0</v>
      </c>
      <c r="N26" s="170">
        <v>0</v>
      </c>
      <c r="O26" s="170">
        <v>0</v>
      </c>
      <c r="P26" s="170">
        <v>0</v>
      </c>
      <c r="Q26" s="170">
        <v>0</v>
      </c>
      <c r="R26" s="170">
        <v>0</v>
      </c>
      <c r="S26" s="170">
        <v>0</v>
      </c>
      <c r="T26" s="170">
        <v>0</v>
      </c>
      <c r="U26" s="170">
        <v>0</v>
      </c>
      <c r="V26" s="170">
        <v>0</v>
      </c>
      <c r="W26" s="170">
        <v>0</v>
      </c>
      <c r="X26" s="170">
        <v>0</v>
      </c>
      <c r="Y26" s="170">
        <v>0</v>
      </c>
      <c r="Z26" s="170">
        <v>0</v>
      </c>
      <c r="AA26" s="170">
        <v>0</v>
      </c>
      <c r="AB26" s="170">
        <v>0</v>
      </c>
      <c r="AC26" s="170">
        <v>0</v>
      </c>
      <c r="AD26" s="170">
        <v>0</v>
      </c>
      <c r="AE26" s="170">
        <v>0</v>
      </c>
      <c r="AF26" s="170">
        <v>0</v>
      </c>
      <c r="AG26" s="170">
        <v>0</v>
      </c>
      <c r="AH26" s="170">
        <v>0</v>
      </c>
      <c r="AI26" s="170">
        <v>0</v>
      </c>
      <c r="AJ26" s="170">
        <v>0</v>
      </c>
      <c r="AK26" s="170">
        <v>0</v>
      </c>
      <c r="AL26" s="170">
        <v>0</v>
      </c>
      <c r="AM26" s="170">
        <v>0</v>
      </c>
      <c r="AN26" s="170">
        <v>0</v>
      </c>
      <c r="AO26" s="170">
        <v>0</v>
      </c>
      <c r="AP26" s="170">
        <v>0</v>
      </c>
      <c r="AQ26" s="170">
        <v>1327</v>
      </c>
      <c r="AR26" s="170">
        <v>700</v>
      </c>
      <c r="AS26" s="170">
        <v>562</v>
      </c>
      <c r="AT26" s="170">
        <v>556</v>
      </c>
      <c r="AU26" s="170">
        <v>337</v>
      </c>
      <c r="AV26" s="16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10:A11"/>
    <mergeCell ref="B10:B11"/>
    <mergeCell ref="C10:C11"/>
    <mergeCell ref="D10:D11"/>
    <mergeCell ref="E10:E11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AV25:AV26"/>
    <mergeCell ref="I29:L29"/>
    <mergeCell ref="B34:M34"/>
    <mergeCell ref="B35:G35"/>
    <mergeCell ref="H35:M35"/>
  </mergeCells>
  <conditionalFormatting sqref="I21:AP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101" priority="2" operator="greaterThan">
      <formula>95%</formula>
    </cfRule>
    <cfRule type="cellIs" dxfId="100" priority="3" operator="greaterThanOrEqual">
      <formula>90%</formula>
    </cfRule>
    <cfRule type="cellIs" dxfId="99" priority="4" operator="lessThan">
      <formula>89.99%</formula>
    </cfRule>
  </conditionalFormatting>
  <conditionalFormatting sqref="AV13">
    <cfRule type="cellIs" dxfId="98" priority="5" operator="greaterThan">
      <formula>95%</formula>
    </cfRule>
    <cfRule type="cellIs" dxfId="97" priority="6" operator="greaterThanOrEqual">
      <formula>90%</formula>
    </cfRule>
    <cfRule type="cellIs" dxfId="96" priority="7" operator="lessThan">
      <formula>89.99%</formula>
    </cfRule>
  </conditionalFormatting>
  <conditionalFormatting sqref="AV16">
    <cfRule type="cellIs" dxfId="95" priority="8" operator="greaterThan">
      <formula>95%</formula>
    </cfRule>
    <cfRule type="cellIs" dxfId="94" priority="9" operator="greaterThanOrEqual">
      <formula>90%</formula>
    </cfRule>
    <cfRule type="cellIs" dxfId="93" priority="10" operator="lessThan">
      <formula>89.99%</formula>
    </cfRule>
  </conditionalFormatting>
  <conditionalFormatting sqref="AV19">
    <cfRule type="cellIs" dxfId="92" priority="11" operator="greaterThan">
      <formula>95%</formula>
    </cfRule>
    <cfRule type="cellIs" dxfId="91" priority="12" operator="greaterThanOrEqual">
      <formula>90%</formula>
    </cfRule>
    <cfRule type="cellIs" dxfId="90" priority="13" operator="lessThan">
      <formula>89.99%</formula>
    </cfRule>
  </conditionalFormatting>
  <conditionalFormatting sqref="AV25">
    <cfRule type="cellIs" dxfId="89" priority="14" operator="greaterThan">
      <formula>95%</formula>
    </cfRule>
    <cfRule type="cellIs" dxfId="88" priority="15" operator="greaterThanOrEqual">
      <formula>90%</formula>
    </cfRule>
    <cfRule type="cellIs" dxfId="87" priority="16" operator="lessThan">
      <formula>89.99%</formula>
    </cfRule>
  </conditionalFormatting>
  <conditionalFormatting sqref="AV22">
    <cfRule type="cellIs" dxfId="86" priority="17" operator="greaterThanOrEqual">
      <formula>100%</formula>
    </cfRule>
    <cfRule type="cellIs" dxfId="85" priority="18" operator="lessThan">
      <formula>99.99%</formula>
    </cfRule>
  </conditionalFormatting>
  <conditionalFormatting sqref="AQ21:AU21">
    <cfRule type="colorScale" priority="19">
      <colorScale>
        <cfvo type="min"/>
        <cfvo type="percentile" val="50"/>
        <cfvo type="max"/>
        <color rgb="FFE98BD7"/>
        <color rgb="FFD5007F"/>
        <color rgb="FF950054"/>
      </colorScale>
    </cfRule>
  </conditionalFormatting>
  <dataValidations count="1">
    <dataValidation showDropDown="1" showInputMessage="1" showErrorMessage="1" sqref="G10:G11 G13:G14 G16:G17 G19:G23 C21 G25:G26" xr:uid="{17719A45-A004-4EEF-AB8B-F4943860730E}">
      <formula1>0</formula1>
      <formula2>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797CA-156A-4FEA-9E80-4CB22F2A4CCF}">
  <sheetPr>
    <tabColor rgb="FF972958"/>
  </sheetPr>
  <dimension ref="A1:BH48"/>
  <sheetViews>
    <sheetView showGridLines="0" topLeftCell="AE1" zoomScale="85" zoomScaleNormal="85" workbookViewId="0">
      <selection activeCell="A10" sqref="A10:AV26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11</v>
      </c>
      <c r="F2" s="122" t="s">
        <v>70</v>
      </c>
      <c r="G2" s="122"/>
      <c r="H2" s="22">
        <v>301151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"/>
      <c r="AT2" s="123" t="str">
        <f>'PANEL DE CONTROL DISTRITAL'!M2</f>
        <v>Fecha de corte: 31/08/2023</v>
      </c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45">
        <f>'[1]PANEL DE CONTROL DISTRITAL'!A9</f>
        <v>1</v>
      </c>
      <c r="B10" s="146" t="str">
        <f>'[1]PANEL DE CONTROL DISTRITAL'!B9</f>
        <v>ENTREVISTA</v>
      </c>
      <c r="C10" s="147" t="str">
        <f>'[1]PANEL DE CONTROL DISTRITAL'!C9</f>
        <v xml:space="preserve"> Auxiliar de Atención Ciudadana</v>
      </c>
      <c r="D10" s="148" t="str">
        <f>'[1]PANEL DE CONTROL DISTRITAL'!D9</f>
        <v>Efectividad de la entrevista =</v>
      </c>
      <c r="E10" s="147" t="str">
        <f>'[1]PANEL DE CONTROL DISTRITAL'!E9</f>
        <v>(Número de trámites aplicados / (Número de fichas requisitadas - Notificaciones de improcedencia de trámite)) x 100</v>
      </c>
      <c r="F10" s="149" t="str">
        <f>'[1]PANEL DE CONTROL DISTRITAL'!F9</f>
        <v>Semanal (remesa)</v>
      </c>
      <c r="G10" s="150">
        <f>'[1]PANEL DE CONTROL DISTRITAL'!G9</f>
        <v>0.9</v>
      </c>
      <c r="H10" s="27" t="str">
        <f>'[1]PANEL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640</v>
      </c>
      <c r="AR10" s="25">
        <v>615</v>
      </c>
      <c r="AS10" s="25">
        <v>636</v>
      </c>
      <c r="AT10" s="25">
        <v>597</v>
      </c>
      <c r="AU10" s="25">
        <v>477</v>
      </c>
      <c r="AV10" s="151">
        <f>IFERROR(SUM(I10:AU10)/SUM(I11:AU11),0)</f>
        <v>0.99966284558327712</v>
      </c>
    </row>
    <row r="11" spans="1:60" s="2" customFormat="1" ht="50.1" customHeight="1" thickTop="1" thickBot="1" x14ac:dyDescent="0.3">
      <c r="A11" s="152"/>
      <c r="B11" s="153"/>
      <c r="C11" s="154"/>
      <c r="D11" s="155"/>
      <c r="E11" s="154"/>
      <c r="F11" s="156"/>
      <c r="G11" s="157"/>
      <c r="H11" s="27" t="str">
        <f>'[1]PANEL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640</v>
      </c>
      <c r="AR11" s="45">
        <v>615</v>
      </c>
      <c r="AS11" s="45">
        <v>637</v>
      </c>
      <c r="AT11" s="45">
        <v>597</v>
      </c>
      <c r="AU11" s="45">
        <v>477</v>
      </c>
      <c r="AV11" s="158"/>
    </row>
    <row r="12" spans="1:60" s="47" customFormat="1" ht="8.1" customHeight="1" thickTop="1" thickBot="1" x14ac:dyDescent="0.3">
      <c r="A12" s="142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3"/>
      <c r="AO12" s="143"/>
      <c r="AP12" s="143"/>
      <c r="AQ12" s="143"/>
      <c r="AR12" s="143"/>
      <c r="AS12" s="143"/>
      <c r="AT12" s="143"/>
      <c r="AU12" s="143"/>
      <c r="AV12" s="144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45">
        <f>'[1]PANEL DE CONTROL DISTRITAL'!A12</f>
        <v>2</v>
      </c>
      <c r="B13" s="146" t="str">
        <f>'[1]PANEL DE CONTROL DISTRITAL'!B12</f>
        <v>TRÁMITE</v>
      </c>
      <c r="C13" s="147" t="str">
        <f>'[1]PANEL DE CONTROL DISTRITAL'!C12</f>
        <v>Operador de Equipo Tecnológico</v>
      </c>
      <c r="D13" s="148" t="str">
        <f>'[1]PANEL DE CONTROL DISTRITAL'!D12</f>
        <v>Trámites exitosos efectivos=</v>
      </c>
      <c r="E13" s="147" t="str">
        <f>'[1]PANEL DE CONTROL DISTRITAL'!E12</f>
        <v>(Número de trámites exitosos / Número de trámites aplicados) x 100</v>
      </c>
      <c r="F13" s="149" t="str">
        <f>'[1]PANEL DE CONTROL DISTRITAL'!F12</f>
        <v>Semanal (remesa)</v>
      </c>
      <c r="G13" s="150">
        <f>'[1]PANEL DE CONTROL DISTRITAL'!G12</f>
        <v>0.9</v>
      </c>
      <c r="H13" s="27" t="str">
        <f>'[1]PANEL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636</v>
      </c>
      <c r="AR13" s="25">
        <v>613</v>
      </c>
      <c r="AS13" s="25">
        <v>635</v>
      </c>
      <c r="AT13" s="25">
        <v>596</v>
      </c>
      <c r="AU13" s="25">
        <v>477</v>
      </c>
      <c r="AV13" s="151">
        <f>IFERROR(SUM(I13:AU13)/SUM(I14:AU14),0)</f>
        <v>0.99730185497470492</v>
      </c>
    </row>
    <row r="14" spans="1:60" s="3" customFormat="1" ht="50.1" customHeight="1" thickTop="1" thickBot="1" x14ac:dyDescent="0.3">
      <c r="A14" s="152"/>
      <c r="B14" s="153"/>
      <c r="C14" s="154"/>
      <c r="D14" s="155"/>
      <c r="E14" s="154"/>
      <c r="F14" s="156"/>
      <c r="G14" s="157"/>
      <c r="H14" s="27" t="str">
        <f>'[1]PANEL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640</v>
      </c>
      <c r="AR14" s="45">
        <v>615</v>
      </c>
      <c r="AS14" s="45">
        <v>636</v>
      </c>
      <c r="AT14" s="45">
        <v>597</v>
      </c>
      <c r="AU14" s="45">
        <v>477</v>
      </c>
      <c r="AV14" s="158"/>
    </row>
    <row r="15" spans="1:60" s="47" customFormat="1" ht="8.1" customHeight="1" thickTop="1" thickBot="1" x14ac:dyDescent="0.3">
      <c r="A15" s="142"/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43"/>
      <c r="AO15" s="143"/>
      <c r="AP15" s="143"/>
      <c r="AQ15" s="143"/>
      <c r="AR15" s="143"/>
      <c r="AS15" s="143"/>
      <c r="AT15" s="143"/>
      <c r="AU15" s="143"/>
      <c r="AV15" s="144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45">
        <f>'[1]PANEL DE CONTROL DISTRITAL'!A15</f>
        <v>3</v>
      </c>
      <c r="B16" s="146" t="str">
        <f>'[1]PANEL DE CONTROL DISTRITAL'!B15</f>
        <v>TRANSFERENCIA</v>
      </c>
      <c r="C16" s="147" t="str">
        <f>'[1]PANEL DE CONTROL DISTRITAL'!C15</f>
        <v>Responsable de Módulo</v>
      </c>
      <c r="D16" s="148" t="str">
        <f>'[1]PANEL DE CONTROL DISTRITAL'!D15</f>
        <v xml:space="preserve">Transacciones exitosas = </v>
      </c>
      <c r="E16" s="147" t="str">
        <f>'[1]PANEL DE CONTROL DISTRITAL'!E15</f>
        <v>(Número de Archivos de Transacción aceptados /Total de Archivos de Transacción procesados) x100</v>
      </c>
      <c r="F16" s="149" t="str">
        <f>'[1]PANEL DE CONTROL DISTRITAL'!F15</f>
        <v>Semanal (remesa)</v>
      </c>
      <c r="G16" s="150">
        <f>'[1]PANEL DE CONTROL DISTRITAL'!G15</f>
        <v>0.9</v>
      </c>
      <c r="H16" s="27" t="str">
        <f>'[1]PANEL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640</v>
      </c>
      <c r="AR16" s="25">
        <v>615</v>
      </c>
      <c r="AS16" s="25">
        <v>636</v>
      </c>
      <c r="AT16" s="25">
        <v>597</v>
      </c>
      <c r="AU16" s="25">
        <v>477</v>
      </c>
      <c r="AV16" s="151">
        <f>IFERROR(SUM(I16:AU16)/SUM(I17:AU17),0)</f>
        <v>1</v>
      </c>
    </row>
    <row r="17" spans="1:60" s="3" customFormat="1" ht="50.1" customHeight="1" thickTop="1" thickBot="1" x14ac:dyDescent="0.3">
      <c r="A17" s="152"/>
      <c r="B17" s="153"/>
      <c r="C17" s="154"/>
      <c r="D17" s="155"/>
      <c r="E17" s="154"/>
      <c r="F17" s="156"/>
      <c r="G17" s="157"/>
      <c r="H17" s="27" t="str">
        <f>'[1]PANEL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640</v>
      </c>
      <c r="AR17" s="45">
        <v>615</v>
      </c>
      <c r="AS17" s="45">
        <v>636</v>
      </c>
      <c r="AT17" s="45">
        <v>597</v>
      </c>
      <c r="AU17" s="45">
        <v>477</v>
      </c>
      <c r="AV17" s="158"/>
    </row>
    <row r="18" spans="1:60" s="47" customFormat="1" ht="8.1" customHeight="1" thickTop="1" thickBot="1" x14ac:dyDescent="0.3">
      <c r="A18" s="142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3"/>
      <c r="AP18" s="143"/>
      <c r="AQ18" s="143"/>
      <c r="AR18" s="143"/>
      <c r="AS18" s="143"/>
      <c r="AT18" s="143"/>
      <c r="AU18" s="143"/>
      <c r="AV18" s="144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45">
        <f>'[1]PANEL DE CONTROL DISTRITAL'!A18</f>
        <v>4</v>
      </c>
      <c r="B19" s="146" t="str">
        <f>'[1]PANEL DE CONTROL DISTRITAL'!B18</f>
        <v>CONCILIACIÓN</v>
      </c>
      <c r="C19" s="147" t="str">
        <f>'[1]PANEL DE CONTROL DISTRITAL'!C18</f>
        <v>Responsable de Módulo</v>
      </c>
      <c r="D19" s="148" t="str">
        <f>'[1]PANEL DE CONTROL DISTRITAL'!D18</f>
        <v xml:space="preserve">Credenciales disponibles para entrega = </v>
      </c>
      <c r="E19" s="147" t="str">
        <f>'[1]PANEL DE CONTROL DISTRITAL'!E18</f>
        <v>((Credenciales recibidas - credenciales inconsistentes) / Credenciales recibidas) x 100</v>
      </c>
      <c r="F19" s="149" t="str">
        <f>'[1]PANEL DE CONTROL DISTRITAL'!F18</f>
        <v>Semanal (remesa)</v>
      </c>
      <c r="G19" s="150">
        <f>'[1]PANEL DE CONTROL DISTRITAL'!G18</f>
        <v>0.9</v>
      </c>
      <c r="H19" s="27" t="str">
        <f>'[1]PANEL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655</v>
      </c>
      <c r="AR19" s="25">
        <v>597</v>
      </c>
      <c r="AS19" s="25">
        <v>586</v>
      </c>
      <c r="AT19" s="25">
        <v>806</v>
      </c>
      <c r="AU19" s="25">
        <v>340</v>
      </c>
      <c r="AV19" s="151">
        <f>IFERROR(SUM(I19:AU19)/SUM(I20:AU20),0)</f>
        <v>1</v>
      </c>
    </row>
    <row r="20" spans="1:60" s="3" customFormat="1" ht="50.1" customHeight="1" thickTop="1" thickBot="1" x14ac:dyDescent="0.3">
      <c r="A20" s="152"/>
      <c r="B20" s="153"/>
      <c r="C20" s="154"/>
      <c r="D20" s="155"/>
      <c r="E20" s="154"/>
      <c r="F20" s="156"/>
      <c r="G20" s="157"/>
      <c r="H20" s="27" t="str">
        <f>'[1]PANEL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655</v>
      </c>
      <c r="AR20" s="45">
        <v>597</v>
      </c>
      <c r="AS20" s="45">
        <v>586</v>
      </c>
      <c r="AT20" s="45">
        <v>806</v>
      </c>
      <c r="AU20" s="45">
        <v>340</v>
      </c>
      <c r="AV20" s="158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45">
        <f>'[1]PANEL DE CONTROL DISTRITAL'!A21</f>
        <v>5</v>
      </c>
      <c r="B22" s="146" t="str">
        <f>'[1]PANEL DE CONTROL DISTRITAL'!B21</f>
        <v>CONCILIACIÓN</v>
      </c>
      <c r="C22" s="147" t="str">
        <f>'[1]PANEL DE CONTROL DISTRITAL'!C21</f>
        <v>Responsable de Módulo</v>
      </c>
      <c r="D22" s="148" t="str">
        <f>'[1]PANEL DE CONTROL DISTRITAL'!D21</f>
        <v xml:space="preserve">Credenciales disponibles para entrega = </v>
      </c>
      <c r="E22" s="147" t="str">
        <f>'[1]PANEL DE CONTROL DISTRITAL'!E21</f>
        <v>(Credenciales en resguardo / Credenciales totales en SIIRFE disponibles para entrega) x 100</v>
      </c>
      <c r="F22" s="149" t="str">
        <f>'[1]PANEL DE CONTROL DISTRITAL'!F21</f>
        <v>Semanal (remesa)</v>
      </c>
      <c r="G22" s="150">
        <f>'[1]PANEL DE CONTROL DISTRITAL'!G21</f>
        <v>1</v>
      </c>
      <c r="H22" s="27" t="str">
        <f>'[1]PANEL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1260</v>
      </c>
      <c r="AR22" s="25">
        <v>1049</v>
      </c>
      <c r="AS22" s="25">
        <v>1037</v>
      </c>
      <c r="AT22" s="25">
        <v>1228</v>
      </c>
      <c r="AU22" s="25">
        <v>1066</v>
      </c>
      <c r="AV22" s="151">
        <f>IFERROR(SUM(I22:AU22)/SUM(I23:AU23),0)</f>
        <v>1</v>
      </c>
    </row>
    <row r="23" spans="1:60" s="3" customFormat="1" ht="50.1" customHeight="1" thickTop="1" thickBot="1" x14ac:dyDescent="0.3">
      <c r="A23" s="152"/>
      <c r="B23" s="153"/>
      <c r="C23" s="154"/>
      <c r="D23" s="155"/>
      <c r="E23" s="154"/>
      <c r="F23" s="156"/>
      <c r="G23" s="157"/>
      <c r="H23" s="27" t="str">
        <f>'[1]PANEL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1260</v>
      </c>
      <c r="AR23" s="45">
        <v>1049</v>
      </c>
      <c r="AS23" s="45">
        <v>1037</v>
      </c>
      <c r="AT23" s="45">
        <v>1228</v>
      </c>
      <c r="AU23" s="45">
        <v>1066</v>
      </c>
      <c r="AV23" s="158"/>
    </row>
    <row r="24" spans="1:60" s="4" customFormat="1" ht="15" thickTop="1" thickBot="1" x14ac:dyDescent="0.3">
      <c r="A24" s="142"/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3"/>
      <c r="AP24" s="143"/>
      <c r="AQ24" s="143"/>
      <c r="AR24" s="143"/>
      <c r="AS24" s="143"/>
      <c r="AT24" s="143"/>
      <c r="AU24" s="143"/>
      <c r="AV24" s="144"/>
    </row>
    <row r="25" spans="1:60" ht="50.1" customHeight="1" thickTop="1" thickBot="1" x14ac:dyDescent="0.3">
      <c r="A25" s="145">
        <f>'[1]PANEL DE CONTROL DISTRITAL'!A24</f>
        <v>6</v>
      </c>
      <c r="B25" s="146" t="str">
        <f>'[1]PANEL DE CONTROL DISTRITAL'!B24</f>
        <v>ENTREGA</v>
      </c>
      <c r="C25" s="147" t="str">
        <f>'[1]PANEL DE CONTROL DISTRITAL'!C24</f>
        <v>Operador de Equipo Tecnológico</v>
      </c>
      <c r="D25" s="148" t="str">
        <f>'[1]PANEL DE CONTROL DISTRITAL'!D24</f>
        <v xml:space="preserve">Efectividad de entrega de CPV en MAC = </v>
      </c>
      <c r="E25" s="147" t="str">
        <f>'[1]PANEL DE CONTROL DISTRITAL'!E24</f>
        <v>(Total de credenciales entregadas / Total de credenciales solicitadas) x 100</v>
      </c>
      <c r="F25" s="149" t="str">
        <f>'[1]PANEL DE CONTROL DISTRITAL'!F24</f>
        <v>Semanal (remesa)</v>
      </c>
      <c r="G25" s="150">
        <f>'[1]PANEL DE CONTROL DISTRITAL'!G24</f>
        <v>0.9</v>
      </c>
      <c r="H25" s="27" t="str">
        <f>'[1]PANEL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844</v>
      </c>
      <c r="AR25" s="25">
        <v>808</v>
      </c>
      <c r="AS25" s="25">
        <v>598</v>
      </c>
      <c r="AT25" s="25">
        <v>615</v>
      </c>
      <c r="AU25" s="25">
        <v>495</v>
      </c>
      <c r="AV25" s="151">
        <f>IFERROR(SUM(I25:AU25)/SUM(I26:AU26),0)</f>
        <v>0.9949659461060113</v>
      </c>
    </row>
    <row r="26" spans="1:60" ht="50.1" customHeight="1" thickTop="1" thickBot="1" x14ac:dyDescent="0.3">
      <c r="A26" s="152"/>
      <c r="B26" s="153"/>
      <c r="C26" s="154"/>
      <c r="D26" s="155"/>
      <c r="E26" s="154"/>
      <c r="F26" s="156"/>
      <c r="G26" s="157"/>
      <c r="H26" s="27" t="str">
        <f>'[1]PANEL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850</v>
      </c>
      <c r="AR26" s="45">
        <v>810</v>
      </c>
      <c r="AS26" s="45">
        <v>599</v>
      </c>
      <c r="AT26" s="45">
        <v>619</v>
      </c>
      <c r="AU26" s="45">
        <v>499</v>
      </c>
      <c r="AV26" s="158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AV25:AV26"/>
    <mergeCell ref="I29:L29"/>
    <mergeCell ref="B34:M34"/>
    <mergeCell ref="B35:G35"/>
    <mergeCell ref="H35:M35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A10:A11"/>
    <mergeCell ref="B10:B11"/>
    <mergeCell ref="C10:C11"/>
    <mergeCell ref="D10:D11"/>
    <mergeCell ref="E10:E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V10:AV11"/>
    <mergeCell ref="F10:F11"/>
    <mergeCell ref="AV6:AV9"/>
    <mergeCell ref="B7:D7"/>
    <mergeCell ref="A1:AV1"/>
    <mergeCell ref="F2:G2"/>
    <mergeCell ref="AT2:AV2"/>
    <mergeCell ref="A4:AV4"/>
    <mergeCell ref="A5:AV5"/>
    <mergeCell ref="E7:H7"/>
    <mergeCell ref="I7:AU7"/>
    <mergeCell ref="B8:AU8"/>
    <mergeCell ref="A6:A9"/>
    <mergeCell ref="B6:H6"/>
    <mergeCell ref="I6:AU6"/>
    <mergeCell ref="G10:G11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900" priority="15" operator="greaterThan">
      <formula>95%</formula>
    </cfRule>
    <cfRule type="cellIs" dxfId="899" priority="16" operator="greaterThanOrEqual">
      <formula>90%</formula>
    </cfRule>
    <cfRule type="cellIs" dxfId="898" priority="17" operator="lessThan">
      <formula>89.99%</formula>
    </cfRule>
  </conditionalFormatting>
  <conditionalFormatting sqref="AV13">
    <cfRule type="cellIs" dxfId="897" priority="12" operator="greaterThan">
      <formula>95%</formula>
    </cfRule>
    <cfRule type="cellIs" dxfId="896" priority="13" operator="greaterThanOrEqual">
      <formula>90%</formula>
    </cfRule>
    <cfRule type="cellIs" dxfId="895" priority="14" operator="lessThan">
      <formula>89.99%</formula>
    </cfRule>
  </conditionalFormatting>
  <conditionalFormatting sqref="AV16">
    <cfRule type="cellIs" dxfId="894" priority="9" operator="greaterThan">
      <formula>95%</formula>
    </cfRule>
    <cfRule type="cellIs" dxfId="893" priority="10" operator="greaterThanOrEqual">
      <formula>90%</formula>
    </cfRule>
    <cfRule type="cellIs" dxfId="892" priority="11" operator="lessThan">
      <formula>89.99%</formula>
    </cfRule>
  </conditionalFormatting>
  <conditionalFormatting sqref="AV19">
    <cfRule type="cellIs" dxfId="891" priority="6" operator="greaterThan">
      <formula>95%</formula>
    </cfRule>
    <cfRule type="cellIs" dxfId="890" priority="7" operator="greaterThanOrEqual">
      <formula>90%</formula>
    </cfRule>
    <cfRule type="cellIs" dxfId="889" priority="8" operator="lessThan">
      <formula>89.99%</formula>
    </cfRule>
  </conditionalFormatting>
  <conditionalFormatting sqref="AV25">
    <cfRule type="cellIs" dxfId="888" priority="3" operator="greaterThan">
      <formula>95%</formula>
    </cfRule>
    <cfRule type="cellIs" dxfId="887" priority="4" operator="greaterThanOrEqual">
      <formula>90%</formula>
    </cfRule>
    <cfRule type="cellIs" dxfId="886" priority="5" operator="lessThan">
      <formula>89.99%</formula>
    </cfRule>
  </conditionalFormatting>
  <conditionalFormatting sqref="AV22">
    <cfRule type="cellIs" dxfId="885" priority="1" operator="greaterThanOrEqual">
      <formula>100%</formula>
    </cfRule>
    <cfRule type="cellIs" dxfId="884" priority="2" operator="lessThan">
      <formula>99.99%</formula>
    </cfRule>
  </conditionalFormatting>
  <dataValidations count="1">
    <dataValidation showDropDown="1" showInputMessage="1" showErrorMessage="1" sqref="C21 G19:G23 G10:G11 G16:G17 G13:G14 G25:G26" xr:uid="{5F38C4A6-9B8B-4AEB-9BF2-310BAA1ACD51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1414E-9CD1-457D-A0D3-404C9EFF0A76}">
  <sheetPr>
    <tabColor rgb="FF972958"/>
  </sheetPr>
  <dimension ref="A1:BH48"/>
  <sheetViews>
    <sheetView showGridLines="0" topLeftCell="AG1" zoomScale="85" zoomScaleNormal="85" workbookViewId="0">
      <selection activeCell="A10" sqref="A10:AV26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11</v>
      </c>
      <c r="F2" s="122" t="s">
        <v>70</v>
      </c>
      <c r="G2" s="122"/>
      <c r="H2" s="22">
        <v>301152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"/>
      <c r="AT2" s="123" t="str">
        <f>'PANEL DE CONTROL DISTRITAL'!M2</f>
        <v>Fecha de corte: 31/08/2023</v>
      </c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'[1]PANEL DE CONTROL DISTRITAL'!A9</f>
        <v>1</v>
      </c>
      <c r="B10" s="121" t="str">
        <f>'[1]PANEL DE CONTROL DISTRITAL'!B9</f>
        <v>ENTREVISTA</v>
      </c>
      <c r="C10" s="116" t="str">
        <f>'[1]PANEL DE CONTROL DISTRITAL'!C9</f>
        <v xml:space="preserve"> Auxiliar de Atención Ciudadana</v>
      </c>
      <c r="D10" s="117" t="str">
        <f>'[1]PANEL DE CONTROL DISTRITAL'!D9</f>
        <v>Efectividad de la entrevista =</v>
      </c>
      <c r="E10" s="116" t="str">
        <f>'[1]PANEL DE CONTROL DISTRITAL'!E9</f>
        <v>(Número de trámites aplicados / (Número de fichas requisitadas - Notificaciones de improcedencia de trámite)) x 100</v>
      </c>
      <c r="F10" s="118" t="str">
        <f>'[1]PANEL DE CONTROL DISTRITAL'!F9</f>
        <v>Semanal (remesa)</v>
      </c>
      <c r="G10" s="119">
        <f>'[1]PANEL DE CONTROL DISTRITAL'!G9</f>
        <v>0.9</v>
      </c>
      <c r="H10" s="27" t="str">
        <f>'[1]PANEL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81</v>
      </c>
      <c r="AR10" s="25">
        <v>172</v>
      </c>
      <c r="AS10" s="25">
        <v>128</v>
      </c>
      <c r="AT10" s="25">
        <v>123</v>
      </c>
      <c r="AU10" s="25">
        <v>81</v>
      </c>
      <c r="AV10" s="109">
        <f>IFERROR(SUM(I10:AU10)/SUM(I11:AU11),0)</f>
        <v>1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'[1]PANEL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81</v>
      </c>
      <c r="AR11" s="45">
        <v>172</v>
      </c>
      <c r="AS11" s="45">
        <v>128</v>
      </c>
      <c r="AT11" s="45">
        <v>123</v>
      </c>
      <c r="AU11" s="45">
        <v>81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'[1]PANEL DE CONTROL DISTRITAL'!A12</f>
        <v>2</v>
      </c>
      <c r="B13" s="121" t="str">
        <f>'[1]PANEL DE CONTROL DISTRITAL'!B12</f>
        <v>TRÁMITE</v>
      </c>
      <c r="C13" s="116" t="str">
        <f>'[1]PANEL DE CONTROL DISTRITAL'!C12</f>
        <v>Operador de Equipo Tecnológico</v>
      </c>
      <c r="D13" s="117" t="str">
        <f>'[1]PANEL DE CONTROL DISTRITAL'!D12</f>
        <v>Trámites exitosos efectivos=</v>
      </c>
      <c r="E13" s="116" t="str">
        <f>'[1]PANEL DE CONTROL DISTRITAL'!E12</f>
        <v>(Número de trámites exitosos / Número de trámites aplicados) x 100</v>
      </c>
      <c r="F13" s="118" t="str">
        <f>'[1]PANEL DE CONTROL DISTRITAL'!F12</f>
        <v>Semanal (remesa)</v>
      </c>
      <c r="G13" s="119">
        <f>'[1]PANEL DE CONTROL DISTRITAL'!G12</f>
        <v>0.9</v>
      </c>
      <c r="H13" s="27" t="str">
        <f>'[1]PANEL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81</v>
      </c>
      <c r="AR13" s="25">
        <v>172</v>
      </c>
      <c r="AS13" s="25">
        <v>128</v>
      </c>
      <c r="AT13" s="25">
        <v>123</v>
      </c>
      <c r="AU13" s="25">
        <v>80</v>
      </c>
      <c r="AV13" s="109">
        <f>IFERROR(SUM(I13:AU13)/SUM(I14:AU14),0)</f>
        <v>0.9982905982905983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'[1]PANEL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81</v>
      </c>
      <c r="AR14" s="45">
        <v>172</v>
      </c>
      <c r="AS14" s="45">
        <v>128</v>
      </c>
      <c r="AT14" s="45">
        <v>123</v>
      </c>
      <c r="AU14" s="45">
        <v>81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'[1]PANEL DE CONTROL DISTRITAL'!A15</f>
        <v>3</v>
      </c>
      <c r="B16" s="121" t="str">
        <f>'[1]PANEL DE CONTROL DISTRITAL'!B15</f>
        <v>TRANSFERENCIA</v>
      </c>
      <c r="C16" s="116" t="str">
        <f>'[1]PANEL DE CONTROL DISTRITAL'!C15</f>
        <v>Responsable de Módulo</v>
      </c>
      <c r="D16" s="117" t="str">
        <f>'[1]PANEL DE CONTROL DISTRITAL'!D15</f>
        <v xml:space="preserve">Transacciones exitosas = </v>
      </c>
      <c r="E16" s="116" t="str">
        <f>'[1]PANEL DE CONTROL DISTRITAL'!E15</f>
        <v>(Número de Archivos de Transacción aceptados /Total de Archivos de Transacción procesados) x100</v>
      </c>
      <c r="F16" s="118" t="str">
        <f>'[1]PANEL DE CONTROL DISTRITAL'!F15</f>
        <v>Semanal (remesa)</v>
      </c>
      <c r="G16" s="119">
        <f>'[1]PANEL DE CONTROL DISTRITAL'!G15</f>
        <v>0.9</v>
      </c>
      <c r="H16" s="27" t="str">
        <f>'[1]PANEL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81</v>
      </c>
      <c r="AR16" s="25">
        <v>172</v>
      </c>
      <c r="AS16" s="25">
        <v>128</v>
      </c>
      <c r="AT16" s="25">
        <v>123</v>
      </c>
      <c r="AU16" s="25">
        <v>81</v>
      </c>
      <c r="AV16" s="109">
        <f>IFERROR(SUM(I16:AU16)/SUM(I17:AU17),0)</f>
        <v>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'[1]PANEL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81</v>
      </c>
      <c r="AR17" s="45">
        <v>172</v>
      </c>
      <c r="AS17" s="45">
        <v>128</v>
      </c>
      <c r="AT17" s="45">
        <v>123</v>
      </c>
      <c r="AU17" s="45">
        <v>81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'[1]PANEL DE CONTROL DISTRITAL'!A18</f>
        <v>4</v>
      </c>
      <c r="B19" s="121" t="str">
        <f>'[1]PANEL DE CONTROL DISTRITAL'!B18</f>
        <v>CONCILIACIÓN</v>
      </c>
      <c r="C19" s="116" t="str">
        <f>'[1]PANEL DE CONTROL DISTRITAL'!C18</f>
        <v>Responsable de Módulo</v>
      </c>
      <c r="D19" s="117" t="str">
        <f>'[1]PANEL DE CONTROL DISTRITAL'!D18</f>
        <v xml:space="preserve">Credenciales disponibles para entrega = </v>
      </c>
      <c r="E19" s="116" t="str">
        <f>'[1]PANEL DE CONTROL DISTRITAL'!E18</f>
        <v>((Credenciales recibidas - credenciales inconsistentes) / Credenciales recibidas) x 100</v>
      </c>
      <c r="F19" s="118" t="str">
        <f>'[1]PANEL DE CONTROL DISTRITAL'!F18</f>
        <v>Semanal (remesa)</v>
      </c>
      <c r="G19" s="119">
        <f>'[1]PANEL DE CONTROL DISTRITAL'!G18</f>
        <v>0.9</v>
      </c>
      <c r="H19" s="27" t="str">
        <f>'[1]PANEL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170</v>
      </c>
      <c r="AR19" s="25">
        <v>146</v>
      </c>
      <c r="AS19" s="25">
        <v>145</v>
      </c>
      <c r="AT19" s="25">
        <v>79</v>
      </c>
      <c r="AU19" s="25">
        <v>100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'[1]PANEL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170</v>
      </c>
      <c r="AR20" s="45">
        <v>146</v>
      </c>
      <c r="AS20" s="45">
        <v>145</v>
      </c>
      <c r="AT20" s="45">
        <v>79</v>
      </c>
      <c r="AU20" s="45">
        <v>100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'[1]PANEL DE CONTROL DISTRITAL'!A21</f>
        <v>5</v>
      </c>
      <c r="B22" s="121" t="str">
        <f>'[1]PANEL DE CONTROL DISTRITAL'!B21</f>
        <v>CONCILIACIÓN</v>
      </c>
      <c r="C22" s="116" t="str">
        <f>'[1]PANEL DE CONTROL DISTRITAL'!C21</f>
        <v>Responsable de Módulo</v>
      </c>
      <c r="D22" s="117" t="str">
        <f>'[1]PANEL DE CONTROL DISTRITAL'!D21</f>
        <v xml:space="preserve">Credenciales disponibles para entrega = </v>
      </c>
      <c r="E22" s="116" t="str">
        <f>'[1]PANEL DE CONTROL DISTRITAL'!E21</f>
        <v>(Credenciales en resguardo / Credenciales totales en SIIRFE disponibles para entrega) x 100</v>
      </c>
      <c r="F22" s="118" t="str">
        <f>'[1]PANEL DE CONTROL DISTRITAL'!F21</f>
        <v>Semanal (remesa)</v>
      </c>
      <c r="G22" s="119">
        <f>'[1]PANEL DE CONTROL DISTRITAL'!G21</f>
        <v>1</v>
      </c>
      <c r="H22" s="27" t="str">
        <f>'[1]PANEL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617</v>
      </c>
      <c r="AR22" s="25">
        <v>560</v>
      </c>
      <c r="AS22" s="25">
        <v>539</v>
      </c>
      <c r="AT22" s="25">
        <v>474</v>
      </c>
      <c r="AU22" s="25">
        <v>492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'[1]PANEL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617</v>
      </c>
      <c r="AR23" s="45">
        <v>560</v>
      </c>
      <c r="AS23" s="45">
        <v>539</v>
      </c>
      <c r="AT23" s="45">
        <v>474</v>
      </c>
      <c r="AU23" s="45">
        <v>492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'[1]PANEL DE CONTROL DISTRITAL'!A24</f>
        <v>6</v>
      </c>
      <c r="B25" s="121" t="str">
        <f>'[1]PANEL DE CONTROL DISTRITAL'!B24</f>
        <v>ENTREGA</v>
      </c>
      <c r="C25" s="116" t="str">
        <f>'[1]PANEL DE CONTROL DISTRITAL'!C24</f>
        <v>Operador de Equipo Tecnológico</v>
      </c>
      <c r="D25" s="117" t="str">
        <f>'[1]PANEL DE CONTROL DISTRITAL'!D24</f>
        <v xml:space="preserve">Efectividad de entrega de CPV en MAC = </v>
      </c>
      <c r="E25" s="116" t="str">
        <f>'[1]PANEL DE CONTROL DISTRITAL'!E24</f>
        <v>(Total de credenciales entregadas / Total de credenciales solicitadas) x 100</v>
      </c>
      <c r="F25" s="118" t="str">
        <f>'[1]PANEL DE CONTROL DISTRITAL'!F24</f>
        <v>Semanal (remesa)</v>
      </c>
      <c r="G25" s="119">
        <f>'[1]PANEL DE CONTROL DISTRITAL'!G24</f>
        <v>0.9</v>
      </c>
      <c r="H25" s="27" t="str">
        <f>'[1]PANEL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170</v>
      </c>
      <c r="AR25" s="25">
        <v>203</v>
      </c>
      <c r="AS25" s="25">
        <v>166</v>
      </c>
      <c r="AT25" s="25">
        <v>144</v>
      </c>
      <c r="AU25" s="25">
        <v>80</v>
      </c>
      <c r="AV25" s="109">
        <f>IFERROR(SUM(I25:AU25)/SUM(I26:AU26),0)</f>
        <v>0.99738562091503269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'[1]PANEL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171</v>
      </c>
      <c r="AR26" s="45">
        <v>204</v>
      </c>
      <c r="AS26" s="45">
        <v>166</v>
      </c>
      <c r="AT26" s="45">
        <v>144</v>
      </c>
      <c r="AU26" s="45">
        <v>80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AV25:AV26"/>
    <mergeCell ref="I29:L29"/>
    <mergeCell ref="B34:M34"/>
    <mergeCell ref="B35:G35"/>
    <mergeCell ref="H35:M35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A10:A11"/>
    <mergeCell ref="B10:B11"/>
    <mergeCell ref="C10:C11"/>
    <mergeCell ref="D10:D11"/>
    <mergeCell ref="E10:E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V10:AV11"/>
    <mergeCell ref="F10:F11"/>
    <mergeCell ref="AV6:AV9"/>
    <mergeCell ref="B7:D7"/>
    <mergeCell ref="A1:AV1"/>
    <mergeCell ref="F2:G2"/>
    <mergeCell ref="AT2:AV2"/>
    <mergeCell ref="A4:AV4"/>
    <mergeCell ref="A5:AV5"/>
    <mergeCell ref="E7:H7"/>
    <mergeCell ref="I7:AU7"/>
    <mergeCell ref="B8:AU8"/>
    <mergeCell ref="A6:A9"/>
    <mergeCell ref="B6:H6"/>
    <mergeCell ref="I6:AU6"/>
    <mergeCell ref="G10:G11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883" priority="15" operator="greaterThan">
      <formula>95%</formula>
    </cfRule>
    <cfRule type="cellIs" dxfId="882" priority="16" operator="greaterThanOrEqual">
      <formula>90%</formula>
    </cfRule>
    <cfRule type="cellIs" dxfId="881" priority="17" operator="lessThan">
      <formula>89.99%</formula>
    </cfRule>
  </conditionalFormatting>
  <conditionalFormatting sqref="AV13">
    <cfRule type="cellIs" dxfId="880" priority="12" operator="greaterThan">
      <formula>95%</formula>
    </cfRule>
    <cfRule type="cellIs" dxfId="879" priority="13" operator="greaterThanOrEqual">
      <formula>90%</formula>
    </cfRule>
    <cfRule type="cellIs" dxfId="878" priority="14" operator="lessThan">
      <formula>89.99%</formula>
    </cfRule>
  </conditionalFormatting>
  <conditionalFormatting sqref="AV16">
    <cfRule type="cellIs" dxfId="877" priority="9" operator="greaterThan">
      <formula>95%</formula>
    </cfRule>
    <cfRule type="cellIs" dxfId="876" priority="10" operator="greaterThanOrEqual">
      <formula>90%</formula>
    </cfRule>
    <cfRule type="cellIs" dxfId="875" priority="11" operator="lessThan">
      <formula>89.99%</formula>
    </cfRule>
  </conditionalFormatting>
  <conditionalFormatting sqref="AV19">
    <cfRule type="cellIs" dxfId="874" priority="6" operator="greaterThan">
      <formula>95%</formula>
    </cfRule>
    <cfRule type="cellIs" dxfId="873" priority="7" operator="greaterThanOrEqual">
      <formula>90%</formula>
    </cfRule>
    <cfRule type="cellIs" dxfId="872" priority="8" operator="lessThan">
      <formula>89.99%</formula>
    </cfRule>
  </conditionalFormatting>
  <conditionalFormatting sqref="AV25">
    <cfRule type="cellIs" dxfId="871" priority="3" operator="greaterThan">
      <formula>95%</formula>
    </cfRule>
    <cfRule type="cellIs" dxfId="870" priority="4" operator="greaterThanOrEqual">
      <formula>90%</formula>
    </cfRule>
    <cfRule type="cellIs" dxfId="869" priority="5" operator="lessThan">
      <formula>89.99%</formula>
    </cfRule>
  </conditionalFormatting>
  <conditionalFormatting sqref="AV22">
    <cfRule type="cellIs" dxfId="868" priority="1" operator="greaterThanOrEqual">
      <formula>100%</formula>
    </cfRule>
    <cfRule type="cellIs" dxfId="867" priority="2" operator="lessThan">
      <formula>99.99%</formula>
    </cfRule>
  </conditionalFormatting>
  <dataValidations count="1">
    <dataValidation showDropDown="1" showInputMessage="1" showErrorMessage="1" sqref="C21 G19:G23 G10:G11 G16:G17 G13:G14 G25:G26" xr:uid="{9C737CF9-F9F6-4B98-8E99-1E641DDEDC19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401B0-BF80-4735-B71D-360B7996082E}">
  <sheetPr>
    <tabColor rgb="FF972958"/>
  </sheetPr>
  <dimension ref="A1:BH48"/>
  <sheetViews>
    <sheetView showGridLines="0" zoomScale="85" zoomScaleNormal="85" workbookViewId="0">
      <selection activeCell="A10" sqref="A10:AV26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11</v>
      </c>
      <c r="F2" s="122" t="s">
        <v>70</v>
      </c>
      <c r="G2" s="122"/>
      <c r="H2" s="22">
        <v>301153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"/>
      <c r="AT2" s="123" t="str">
        <f>'PANEL DE CONTROL DISTRITAL'!M2</f>
        <v>Fecha de corte: 31/08/2023</v>
      </c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'[1]PANEL DE CONTROL DISTRITAL'!A9</f>
        <v>1</v>
      </c>
      <c r="B10" s="121" t="str">
        <f>'[1]PANEL DE CONTROL DISTRITAL'!B9</f>
        <v>ENTREVISTA</v>
      </c>
      <c r="C10" s="116" t="str">
        <f>'[1]PANEL DE CONTROL DISTRITAL'!C9</f>
        <v xml:space="preserve"> Auxiliar de Atención Ciudadana</v>
      </c>
      <c r="D10" s="117" t="str">
        <f>'[1]PANEL DE CONTROL DISTRITAL'!D9</f>
        <v>Efectividad de la entrevista =</v>
      </c>
      <c r="E10" s="116" t="str">
        <f>'[1]PANEL DE CONTROL DISTRITAL'!E9</f>
        <v>(Número de trámites aplicados / (Número de fichas requisitadas - Notificaciones de improcedencia de trámite)) x 100</v>
      </c>
      <c r="F10" s="118" t="str">
        <f>'[1]PANEL DE CONTROL DISTRITAL'!F9</f>
        <v>Semanal (remesa)</v>
      </c>
      <c r="G10" s="119">
        <f>'[1]PANEL DE CONTROL DISTRITAL'!G9</f>
        <v>0.9</v>
      </c>
      <c r="H10" s="27" t="str">
        <f>'[1]PANEL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115</v>
      </c>
      <c r="AR10" s="25">
        <v>104</v>
      </c>
      <c r="AS10" s="25">
        <v>99</v>
      </c>
      <c r="AT10" s="25">
        <v>96</v>
      </c>
      <c r="AU10" s="25">
        <v>75</v>
      </c>
      <c r="AV10" s="109">
        <f>IFERROR(SUM(I10:AU10)/SUM(I11:AU11),0)</f>
        <v>1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'[1]PANEL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115</v>
      </c>
      <c r="AR11" s="45">
        <v>104</v>
      </c>
      <c r="AS11" s="45">
        <v>99</v>
      </c>
      <c r="AT11" s="45">
        <v>96</v>
      </c>
      <c r="AU11" s="45">
        <v>75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'[1]PANEL DE CONTROL DISTRITAL'!A12</f>
        <v>2</v>
      </c>
      <c r="B13" s="121" t="str">
        <f>'[1]PANEL DE CONTROL DISTRITAL'!B12</f>
        <v>TRÁMITE</v>
      </c>
      <c r="C13" s="116" t="str">
        <f>'[1]PANEL DE CONTROL DISTRITAL'!C12</f>
        <v>Operador de Equipo Tecnológico</v>
      </c>
      <c r="D13" s="117" t="str">
        <f>'[1]PANEL DE CONTROL DISTRITAL'!D12</f>
        <v>Trámites exitosos efectivos=</v>
      </c>
      <c r="E13" s="116" t="str">
        <f>'[1]PANEL DE CONTROL DISTRITAL'!E12</f>
        <v>(Número de trámites exitosos / Número de trámites aplicados) x 100</v>
      </c>
      <c r="F13" s="118" t="str">
        <f>'[1]PANEL DE CONTROL DISTRITAL'!F12</f>
        <v>Semanal (remesa)</v>
      </c>
      <c r="G13" s="119">
        <f>'[1]PANEL DE CONTROL DISTRITAL'!G12</f>
        <v>0.9</v>
      </c>
      <c r="H13" s="27" t="str">
        <f>'[1]PANEL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115</v>
      </c>
      <c r="AR13" s="25">
        <v>104</v>
      </c>
      <c r="AS13" s="25">
        <v>98</v>
      </c>
      <c r="AT13" s="25">
        <v>95</v>
      </c>
      <c r="AU13" s="25">
        <v>54</v>
      </c>
      <c r="AV13" s="109">
        <f>IFERROR(SUM(I13:AU13)/SUM(I14:AU14),0)</f>
        <v>0.95296523517382414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'[1]PANEL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115</v>
      </c>
      <c r="AR14" s="45">
        <v>104</v>
      </c>
      <c r="AS14" s="45">
        <v>99</v>
      </c>
      <c r="AT14" s="45">
        <v>96</v>
      </c>
      <c r="AU14" s="45">
        <v>75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'[1]PANEL DE CONTROL DISTRITAL'!A15</f>
        <v>3</v>
      </c>
      <c r="B16" s="121" t="str">
        <f>'[1]PANEL DE CONTROL DISTRITAL'!B15</f>
        <v>TRANSFERENCIA</v>
      </c>
      <c r="C16" s="116" t="str">
        <f>'[1]PANEL DE CONTROL DISTRITAL'!C15</f>
        <v>Responsable de Módulo</v>
      </c>
      <c r="D16" s="117" t="str">
        <f>'[1]PANEL DE CONTROL DISTRITAL'!D15</f>
        <v xml:space="preserve">Transacciones exitosas = </v>
      </c>
      <c r="E16" s="116" t="str">
        <f>'[1]PANEL DE CONTROL DISTRITAL'!E15</f>
        <v>(Número de Archivos de Transacción aceptados /Total de Archivos de Transacción procesados) x100</v>
      </c>
      <c r="F16" s="118" t="str">
        <f>'[1]PANEL DE CONTROL DISTRITAL'!F15</f>
        <v>Semanal (remesa)</v>
      </c>
      <c r="G16" s="119">
        <f>'[1]PANEL DE CONTROL DISTRITAL'!G15</f>
        <v>0.9</v>
      </c>
      <c r="H16" s="27" t="str">
        <f>'[1]PANEL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115</v>
      </c>
      <c r="AR16" s="25">
        <v>104</v>
      </c>
      <c r="AS16" s="25">
        <v>99</v>
      </c>
      <c r="AT16" s="25">
        <v>96</v>
      </c>
      <c r="AU16" s="25">
        <v>75</v>
      </c>
      <c r="AV16" s="109">
        <f>IFERROR(SUM(I16:AU16)/SUM(I17:AU17),0)</f>
        <v>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'[1]PANEL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115</v>
      </c>
      <c r="AR17" s="45">
        <v>104</v>
      </c>
      <c r="AS17" s="45">
        <v>99</v>
      </c>
      <c r="AT17" s="45">
        <v>96</v>
      </c>
      <c r="AU17" s="45">
        <v>75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'[1]PANEL DE CONTROL DISTRITAL'!A18</f>
        <v>4</v>
      </c>
      <c r="B19" s="121" t="str">
        <f>'[1]PANEL DE CONTROL DISTRITAL'!B18</f>
        <v>CONCILIACIÓN</v>
      </c>
      <c r="C19" s="116" t="str">
        <f>'[1]PANEL DE CONTROL DISTRITAL'!C18</f>
        <v>Responsable de Módulo</v>
      </c>
      <c r="D19" s="117" t="str">
        <f>'[1]PANEL DE CONTROL DISTRITAL'!D18</f>
        <v xml:space="preserve">Credenciales disponibles para entrega = </v>
      </c>
      <c r="E19" s="116" t="str">
        <f>'[1]PANEL DE CONTROL DISTRITAL'!E18</f>
        <v>((Credenciales recibidas - credenciales inconsistentes) / Credenciales recibidas) x 100</v>
      </c>
      <c r="F19" s="118" t="str">
        <f>'[1]PANEL DE CONTROL DISTRITAL'!F18</f>
        <v>Semanal (remesa)</v>
      </c>
      <c r="G19" s="119">
        <f>'[1]PANEL DE CONTROL DISTRITAL'!G18</f>
        <v>0.9</v>
      </c>
      <c r="H19" s="27" t="str">
        <f>'[1]PANEL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137</v>
      </c>
      <c r="AR19" s="25">
        <v>140</v>
      </c>
      <c r="AS19" s="25">
        <v>86</v>
      </c>
      <c r="AT19" s="25">
        <v>86</v>
      </c>
      <c r="AU19" s="25">
        <v>70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'[1]PANEL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137</v>
      </c>
      <c r="AR20" s="45">
        <v>140</v>
      </c>
      <c r="AS20" s="45">
        <v>86</v>
      </c>
      <c r="AT20" s="45">
        <v>86</v>
      </c>
      <c r="AU20" s="45">
        <v>70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'[1]PANEL DE CONTROL DISTRITAL'!A21</f>
        <v>5</v>
      </c>
      <c r="B22" s="121" t="str">
        <f>'[1]PANEL DE CONTROL DISTRITAL'!B21</f>
        <v>CONCILIACIÓN</v>
      </c>
      <c r="C22" s="116" t="str">
        <f>'[1]PANEL DE CONTROL DISTRITAL'!C21</f>
        <v>Responsable de Módulo</v>
      </c>
      <c r="D22" s="117" t="str">
        <f>'[1]PANEL DE CONTROL DISTRITAL'!D21</f>
        <v xml:space="preserve">Credenciales disponibles para entrega = </v>
      </c>
      <c r="E22" s="116" t="str">
        <f>'[1]PANEL DE CONTROL DISTRITAL'!E21</f>
        <v>(Credenciales en resguardo / Credenciales totales en SIIRFE disponibles para entrega) x 100</v>
      </c>
      <c r="F22" s="118" t="str">
        <f>'[1]PANEL DE CONTROL DISTRITAL'!F21</f>
        <v>Semanal (remesa)</v>
      </c>
      <c r="G22" s="119">
        <f>'[1]PANEL DE CONTROL DISTRITAL'!G21</f>
        <v>1</v>
      </c>
      <c r="H22" s="27" t="str">
        <f>'[1]PANEL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162</v>
      </c>
      <c r="AR22" s="25">
        <v>188</v>
      </c>
      <c r="AS22" s="25">
        <v>175</v>
      </c>
      <c r="AT22" s="25">
        <v>168</v>
      </c>
      <c r="AU22" s="25">
        <v>147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'[1]PANEL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162</v>
      </c>
      <c r="AR23" s="45">
        <v>188</v>
      </c>
      <c r="AS23" s="45">
        <v>175</v>
      </c>
      <c r="AT23" s="45">
        <v>168</v>
      </c>
      <c r="AU23" s="45">
        <v>147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'[1]PANEL DE CONTROL DISTRITAL'!A24</f>
        <v>6</v>
      </c>
      <c r="B25" s="121" t="str">
        <f>'[1]PANEL DE CONTROL DISTRITAL'!B24</f>
        <v>ENTREGA</v>
      </c>
      <c r="C25" s="116" t="str">
        <f>'[1]PANEL DE CONTROL DISTRITAL'!C24</f>
        <v>Operador de Equipo Tecnológico</v>
      </c>
      <c r="D25" s="117" t="str">
        <f>'[1]PANEL DE CONTROL DISTRITAL'!D24</f>
        <v xml:space="preserve">Efectividad de entrega de CPV en MAC = </v>
      </c>
      <c r="E25" s="116" t="str">
        <f>'[1]PANEL DE CONTROL DISTRITAL'!E24</f>
        <v>(Total de credenciales entregadas / Total de credenciales solicitadas) x 100</v>
      </c>
      <c r="F25" s="118" t="str">
        <f>'[1]PANEL DE CONTROL DISTRITAL'!F24</f>
        <v>Semanal (remesa)</v>
      </c>
      <c r="G25" s="119">
        <f>'[1]PANEL DE CONTROL DISTRITAL'!G24</f>
        <v>0.9</v>
      </c>
      <c r="H25" s="27" t="str">
        <f>'[1]PANEL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147</v>
      </c>
      <c r="AR25" s="25">
        <v>102</v>
      </c>
      <c r="AS25" s="25">
        <v>109</v>
      </c>
      <c r="AT25" s="25">
        <v>93</v>
      </c>
      <c r="AU25" s="25">
        <v>88</v>
      </c>
      <c r="AV25" s="109">
        <f>IFERROR(SUM(I25:AU25)/SUM(I26:AU26),0)</f>
        <v>0.99630314232902029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'[1]PANEL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149</v>
      </c>
      <c r="AR26" s="45">
        <v>102</v>
      </c>
      <c r="AS26" s="45">
        <v>109</v>
      </c>
      <c r="AT26" s="45">
        <v>93</v>
      </c>
      <c r="AU26" s="45">
        <v>88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F22:F23"/>
    <mergeCell ref="G22:G23"/>
    <mergeCell ref="AV22:AV23"/>
    <mergeCell ref="I29:L29"/>
    <mergeCell ref="B34:M34"/>
    <mergeCell ref="A22:A23"/>
    <mergeCell ref="B22:B23"/>
    <mergeCell ref="C22:C23"/>
    <mergeCell ref="D22:D23"/>
    <mergeCell ref="E22:E23"/>
    <mergeCell ref="F16:F17"/>
    <mergeCell ref="G16:G17"/>
    <mergeCell ref="AV16:AV17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AV15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E10:E11"/>
    <mergeCell ref="F10:F11"/>
    <mergeCell ref="G10:G11"/>
    <mergeCell ref="AV10:AV11"/>
    <mergeCell ref="AT2:AV2"/>
    <mergeCell ref="A1:AV1"/>
    <mergeCell ref="F2:G2"/>
    <mergeCell ref="A4:AV4"/>
    <mergeCell ref="A5:AV5"/>
    <mergeCell ref="A6:A9"/>
    <mergeCell ref="B6:H6"/>
    <mergeCell ref="I6:AU6"/>
    <mergeCell ref="AV6:AV9"/>
    <mergeCell ref="B7:D7"/>
    <mergeCell ref="E7:H7"/>
    <mergeCell ref="I7:AU7"/>
    <mergeCell ref="B8:AU8"/>
    <mergeCell ref="B35:G35"/>
    <mergeCell ref="H35:M35"/>
    <mergeCell ref="B36:G37"/>
    <mergeCell ref="H36:M37"/>
    <mergeCell ref="A24:AV24"/>
    <mergeCell ref="A25:A26"/>
    <mergeCell ref="B25:B26"/>
    <mergeCell ref="C25:C26"/>
    <mergeCell ref="D25:D26"/>
    <mergeCell ref="E25:E26"/>
    <mergeCell ref="F25:F26"/>
    <mergeCell ref="G25:G26"/>
    <mergeCell ref="AV25:AV26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866" priority="15" operator="greaterThan">
      <formula>95%</formula>
    </cfRule>
    <cfRule type="cellIs" dxfId="865" priority="16" operator="greaterThanOrEqual">
      <formula>90%</formula>
    </cfRule>
    <cfRule type="cellIs" dxfId="864" priority="17" operator="lessThan">
      <formula>89.99%</formula>
    </cfRule>
  </conditionalFormatting>
  <conditionalFormatting sqref="AV13">
    <cfRule type="cellIs" dxfId="863" priority="12" operator="greaterThan">
      <formula>95%</formula>
    </cfRule>
    <cfRule type="cellIs" dxfId="862" priority="13" operator="greaterThanOrEqual">
      <formula>90%</formula>
    </cfRule>
    <cfRule type="cellIs" dxfId="861" priority="14" operator="lessThan">
      <formula>89.99%</formula>
    </cfRule>
  </conditionalFormatting>
  <conditionalFormatting sqref="AV16">
    <cfRule type="cellIs" dxfId="860" priority="9" operator="greaterThan">
      <formula>95%</formula>
    </cfRule>
    <cfRule type="cellIs" dxfId="859" priority="10" operator="greaterThanOrEqual">
      <formula>90%</formula>
    </cfRule>
    <cfRule type="cellIs" dxfId="858" priority="11" operator="lessThan">
      <formula>89.99%</formula>
    </cfRule>
  </conditionalFormatting>
  <conditionalFormatting sqref="AV19">
    <cfRule type="cellIs" dxfId="857" priority="6" operator="greaterThan">
      <formula>95%</formula>
    </cfRule>
    <cfRule type="cellIs" dxfId="856" priority="7" operator="greaterThanOrEqual">
      <formula>90%</formula>
    </cfRule>
    <cfRule type="cellIs" dxfId="855" priority="8" operator="lessThan">
      <formula>89.99%</formula>
    </cfRule>
  </conditionalFormatting>
  <conditionalFormatting sqref="AV25">
    <cfRule type="cellIs" dxfId="854" priority="3" operator="greaterThan">
      <formula>95%</formula>
    </cfRule>
    <cfRule type="cellIs" dxfId="853" priority="4" operator="greaterThanOrEqual">
      <formula>90%</formula>
    </cfRule>
    <cfRule type="cellIs" dxfId="852" priority="5" operator="lessThan">
      <formula>89.99%</formula>
    </cfRule>
  </conditionalFormatting>
  <conditionalFormatting sqref="AV22">
    <cfRule type="cellIs" dxfId="851" priority="1" operator="greaterThanOrEqual">
      <formula>100%</formula>
    </cfRule>
    <cfRule type="cellIs" dxfId="850" priority="2" operator="lessThan">
      <formula>99.99%</formula>
    </cfRule>
  </conditionalFormatting>
  <dataValidations count="1">
    <dataValidation showDropDown="1" showInputMessage="1" showErrorMessage="1" sqref="C21 G19:G23 G10:G11 G16:G17 G13:G14 G25:G26" xr:uid="{2AF895CE-36A5-4514-860C-3E9180953012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4EB95-2CD3-4C4B-B8DA-175EED5F1EF4}">
  <sheetPr>
    <tabColor rgb="FF002060"/>
  </sheetPr>
  <dimension ref="A1:BH48"/>
  <sheetViews>
    <sheetView showGridLines="0" topLeftCell="A7" zoomScale="80" zoomScaleNormal="80" workbookViewId="0">
      <selection activeCell="A10" sqref="A10:A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12</v>
      </c>
      <c r="F2" s="122" t="s">
        <v>70</v>
      </c>
      <c r="G2" s="122"/>
      <c r="H2" s="22">
        <v>301251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61">
        <f>'[3]PANEL DE CONTROL DISTRITAL'!A9</f>
        <v>1</v>
      </c>
      <c r="B10" s="162" t="str">
        <f>'[3]PANEL DE CONTROL DISTRITAL'!B9</f>
        <v>ENTREVISTA</v>
      </c>
      <c r="C10" s="163" t="str">
        <f>'[3]PANEL DE CONTROL DISTRITAL'!C9</f>
        <v xml:space="preserve"> Auxiliar de Atención Ciudadana</v>
      </c>
      <c r="D10" s="164" t="str">
        <f>'[3]PANEL DE CONTROL DISTRITAL'!D9</f>
        <v>Efectividad de la entrevista =</v>
      </c>
      <c r="E10" s="163" t="str">
        <f>'[3]PANEL DE CONTROL DISTRITAL'!E9</f>
        <v>(Número de trámites aplicados / (Número de fichas requisitadas - Notificaciones de improcedencia de trámite)) x 100</v>
      </c>
      <c r="F10" s="165" t="str">
        <f>'[3]PANEL DE CONTROL DISTRITAL'!F9</f>
        <v>Semanal (remesa)</v>
      </c>
      <c r="G10" s="166">
        <f>'[3]PANEL DE CONTROL DISTRITAL'!G9</f>
        <v>0.9</v>
      </c>
      <c r="H10" s="167" t="str">
        <f>'[3]PANEL DE CONTROL DISTRITAL'!H9</f>
        <v>Número de trámites aplicados</v>
      </c>
      <c r="I10" s="168">
        <v>0</v>
      </c>
      <c r="J10" s="168">
        <v>0</v>
      </c>
      <c r="K10" s="168">
        <v>0</v>
      </c>
      <c r="L10" s="168">
        <v>0</v>
      </c>
      <c r="M10" s="168">
        <v>0</v>
      </c>
      <c r="N10" s="168">
        <v>0</v>
      </c>
      <c r="O10" s="168">
        <v>0</v>
      </c>
      <c r="P10" s="168">
        <v>0</v>
      </c>
      <c r="Q10" s="168">
        <v>0</v>
      </c>
      <c r="R10" s="168">
        <v>0</v>
      </c>
      <c r="S10" s="168">
        <v>0</v>
      </c>
      <c r="T10" s="168">
        <v>0</v>
      </c>
      <c r="U10" s="168">
        <v>0</v>
      </c>
      <c r="V10" s="168">
        <v>0</v>
      </c>
      <c r="W10" s="168">
        <v>0</v>
      </c>
      <c r="X10" s="168">
        <v>0</v>
      </c>
      <c r="Y10" s="168">
        <v>0</v>
      </c>
      <c r="Z10" s="168">
        <v>0</v>
      </c>
      <c r="AA10" s="168">
        <v>0</v>
      </c>
      <c r="AB10" s="168">
        <v>0</v>
      </c>
      <c r="AC10" s="168">
        <v>0</v>
      </c>
      <c r="AD10" s="168">
        <v>0</v>
      </c>
      <c r="AE10" s="168">
        <v>0</v>
      </c>
      <c r="AF10" s="168">
        <v>0</v>
      </c>
      <c r="AG10" s="168">
        <v>0</v>
      </c>
      <c r="AH10" s="168">
        <v>0</v>
      </c>
      <c r="AI10" s="168">
        <v>0</v>
      </c>
      <c r="AJ10" s="168">
        <v>0</v>
      </c>
      <c r="AK10" s="168">
        <v>0</v>
      </c>
      <c r="AL10" s="168">
        <v>0</v>
      </c>
      <c r="AM10" s="168">
        <v>0</v>
      </c>
      <c r="AN10" s="168">
        <v>0</v>
      </c>
      <c r="AO10" s="168">
        <v>0</v>
      </c>
      <c r="AP10" s="168">
        <v>0</v>
      </c>
      <c r="AQ10" s="168">
        <v>478</v>
      </c>
      <c r="AR10" s="168">
        <v>499</v>
      </c>
      <c r="AS10" s="168">
        <v>605</v>
      </c>
      <c r="AT10" s="168">
        <v>1054</v>
      </c>
      <c r="AU10" s="168">
        <v>464</v>
      </c>
      <c r="AV10" s="169">
        <f>IFERROR(SUM(I10:AU10)/SUM(I11:AU11),0)</f>
        <v>0.99838969404186795</v>
      </c>
    </row>
    <row r="11" spans="1:60" s="2" customFormat="1" ht="50.1" customHeight="1" thickTop="1" thickBot="1" x14ac:dyDescent="0.3">
      <c r="A11" s="161"/>
      <c r="B11" s="162"/>
      <c r="C11" s="163"/>
      <c r="D11" s="164"/>
      <c r="E11" s="163"/>
      <c r="F11" s="165"/>
      <c r="G11" s="166"/>
      <c r="H11" s="167" t="str">
        <f>'[3]PANEL DE CONTROL DISTRITAL'!H10</f>
        <v>Número de fichas requisitadas - Notificaciones de improcedencia de trámite</v>
      </c>
      <c r="I11" s="170">
        <v>0</v>
      </c>
      <c r="J11" s="170">
        <v>0</v>
      </c>
      <c r="K11" s="170">
        <v>0</v>
      </c>
      <c r="L11" s="170">
        <v>0</v>
      </c>
      <c r="M11" s="170">
        <v>0</v>
      </c>
      <c r="N11" s="170">
        <v>0</v>
      </c>
      <c r="O11" s="170">
        <v>0</v>
      </c>
      <c r="P11" s="170">
        <v>0</v>
      </c>
      <c r="Q11" s="170">
        <v>0</v>
      </c>
      <c r="R11" s="170">
        <v>0</v>
      </c>
      <c r="S11" s="170">
        <v>0</v>
      </c>
      <c r="T11" s="170">
        <v>0</v>
      </c>
      <c r="U11" s="170">
        <v>0</v>
      </c>
      <c r="V11" s="170">
        <v>0</v>
      </c>
      <c r="W11" s="170">
        <v>0</v>
      </c>
      <c r="X11" s="170">
        <v>0</v>
      </c>
      <c r="Y11" s="170">
        <v>0</v>
      </c>
      <c r="Z11" s="170">
        <v>0</v>
      </c>
      <c r="AA11" s="170">
        <v>0</v>
      </c>
      <c r="AB11" s="170">
        <v>0</v>
      </c>
      <c r="AC11" s="170">
        <v>0</v>
      </c>
      <c r="AD11" s="170">
        <v>0</v>
      </c>
      <c r="AE11" s="170">
        <v>0</v>
      </c>
      <c r="AF11" s="170">
        <v>0</v>
      </c>
      <c r="AG11" s="170">
        <v>0</v>
      </c>
      <c r="AH11" s="170">
        <v>0</v>
      </c>
      <c r="AI11" s="170">
        <v>0</v>
      </c>
      <c r="AJ11" s="170">
        <v>0</v>
      </c>
      <c r="AK11" s="170">
        <v>0</v>
      </c>
      <c r="AL11" s="170">
        <v>0</v>
      </c>
      <c r="AM11" s="170">
        <v>0</v>
      </c>
      <c r="AN11" s="170">
        <v>0</v>
      </c>
      <c r="AO11" s="170">
        <v>0</v>
      </c>
      <c r="AP11" s="170">
        <v>0</v>
      </c>
      <c r="AQ11" s="170">
        <v>482</v>
      </c>
      <c r="AR11" s="170">
        <v>499</v>
      </c>
      <c r="AS11" s="170">
        <v>606</v>
      </c>
      <c r="AT11" s="170">
        <v>1054</v>
      </c>
      <c r="AU11" s="170">
        <v>464</v>
      </c>
      <c r="AV11" s="169"/>
    </row>
    <row r="12" spans="1:60" s="47" customFormat="1" ht="8.1" customHeight="1" thickTop="1" thickBot="1" x14ac:dyDescent="0.3">
      <c r="A12" s="161"/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61">
        <f>'[3]PANEL DE CONTROL DISTRITAL'!A12</f>
        <v>2</v>
      </c>
      <c r="B13" s="162" t="str">
        <f>'[3]PANEL DE CONTROL DISTRITAL'!B12</f>
        <v>TRÁMITE</v>
      </c>
      <c r="C13" s="163" t="str">
        <f>'[3]PANEL DE CONTROL DISTRITAL'!C12</f>
        <v>Operador de Equipo Tecnológico</v>
      </c>
      <c r="D13" s="164" t="str">
        <f>'[3]PANEL DE CONTROL DISTRITAL'!D12</f>
        <v>Trámites exitosos efectivos=</v>
      </c>
      <c r="E13" s="163" t="str">
        <f>'[3]PANEL DE CONTROL DISTRITAL'!E12</f>
        <v>(Número de trámites exitosos / Número de trámites aplicados) x 100</v>
      </c>
      <c r="F13" s="165" t="str">
        <f>'[3]PANEL DE CONTROL DISTRITAL'!F12</f>
        <v>Semanal (remesa)</v>
      </c>
      <c r="G13" s="166">
        <f>'[3]PANEL DE CONTROL DISTRITAL'!G12</f>
        <v>0.9</v>
      </c>
      <c r="H13" s="167" t="str">
        <f>'[3]PANEL DE CONTROL DISTRITAL'!H12</f>
        <v>Número de trámites exitosos</v>
      </c>
      <c r="I13" s="168">
        <v>0</v>
      </c>
      <c r="J13" s="168">
        <v>0</v>
      </c>
      <c r="K13" s="168">
        <v>0</v>
      </c>
      <c r="L13" s="168">
        <v>0</v>
      </c>
      <c r="M13" s="168">
        <v>0</v>
      </c>
      <c r="N13" s="168">
        <v>0</v>
      </c>
      <c r="O13" s="168">
        <v>0</v>
      </c>
      <c r="P13" s="168">
        <v>0</v>
      </c>
      <c r="Q13" s="168">
        <v>0</v>
      </c>
      <c r="R13" s="168">
        <v>0</v>
      </c>
      <c r="S13" s="168">
        <v>0</v>
      </c>
      <c r="T13" s="168">
        <v>0</v>
      </c>
      <c r="U13" s="168">
        <v>0</v>
      </c>
      <c r="V13" s="168">
        <v>0</v>
      </c>
      <c r="W13" s="168">
        <v>0</v>
      </c>
      <c r="X13" s="168">
        <v>0</v>
      </c>
      <c r="Y13" s="168">
        <v>0</v>
      </c>
      <c r="Z13" s="168">
        <v>0</v>
      </c>
      <c r="AA13" s="168">
        <v>0</v>
      </c>
      <c r="AB13" s="168">
        <v>0</v>
      </c>
      <c r="AC13" s="168">
        <v>0</v>
      </c>
      <c r="AD13" s="168">
        <v>0</v>
      </c>
      <c r="AE13" s="168">
        <v>0</v>
      </c>
      <c r="AF13" s="168">
        <v>0</v>
      </c>
      <c r="AG13" s="168">
        <v>0</v>
      </c>
      <c r="AH13" s="168">
        <v>0</v>
      </c>
      <c r="AI13" s="168">
        <v>0</v>
      </c>
      <c r="AJ13" s="168">
        <v>0</v>
      </c>
      <c r="AK13" s="168">
        <v>0</v>
      </c>
      <c r="AL13" s="168">
        <v>0</v>
      </c>
      <c r="AM13" s="168">
        <v>0</v>
      </c>
      <c r="AN13" s="168">
        <v>0</v>
      </c>
      <c r="AO13" s="168">
        <v>0</v>
      </c>
      <c r="AP13" s="168">
        <v>0</v>
      </c>
      <c r="AQ13" s="168">
        <v>476</v>
      </c>
      <c r="AR13" s="168">
        <v>498</v>
      </c>
      <c r="AS13" s="168">
        <v>602</v>
      </c>
      <c r="AT13" s="168">
        <v>1053</v>
      </c>
      <c r="AU13" s="168">
        <v>463</v>
      </c>
      <c r="AV13" s="169">
        <f>IFERROR(SUM(I13:AU13)/SUM(I14:AU14),0)</f>
        <v>0.99741935483870969</v>
      </c>
    </row>
    <row r="14" spans="1:60" s="3" customFormat="1" ht="50.1" customHeight="1" thickTop="1" thickBot="1" x14ac:dyDescent="0.3">
      <c r="A14" s="161"/>
      <c r="B14" s="162"/>
      <c r="C14" s="163"/>
      <c r="D14" s="164"/>
      <c r="E14" s="163"/>
      <c r="F14" s="165"/>
      <c r="G14" s="166"/>
      <c r="H14" s="167" t="str">
        <f>'[3]PANEL DE CONTROL DISTRITAL'!H13</f>
        <v>Número de trámites aplicados</v>
      </c>
      <c r="I14" s="170">
        <v>0</v>
      </c>
      <c r="J14" s="170">
        <v>0</v>
      </c>
      <c r="K14" s="170">
        <v>0</v>
      </c>
      <c r="L14" s="170">
        <v>0</v>
      </c>
      <c r="M14" s="170">
        <v>0</v>
      </c>
      <c r="N14" s="170">
        <v>0</v>
      </c>
      <c r="O14" s="170">
        <v>0</v>
      </c>
      <c r="P14" s="170">
        <v>0</v>
      </c>
      <c r="Q14" s="170">
        <v>0</v>
      </c>
      <c r="R14" s="170">
        <v>0</v>
      </c>
      <c r="S14" s="170">
        <v>0</v>
      </c>
      <c r="T14" s="170">
        <v>0</v>
      </c>
      <c r="U14" s="170">
        <v>0</v>
      </c>
      <c r="V14" s="170">
        <v>0</v>
      </c>
      <c r="W14" s="170">
        <v>0</v>
      </c>
      <c r="X14" s="170">
        <v>0</v>
      </c>
      <c r="Y14" s="170">
        <v>0</v>
      </c>
      <c r="Z14" s="170">
        <v>0</v>
      </c>
      <c r="AA14" s="170">
        <v>0</v>
      </c>
      <c r="AB14" s="170">
        <v>0</v>
      </c>
      <c r="AC14" s="170">
        <v>0</v>
      </c>
      <c r="AD14" s="170">
        <v>0</v>
      </c>
      <c r="AE14" s="170">
        <v>0</v>
      </c>
      <c r="AF14" s="170">
        <v>0</v>
      </c>
      <c r="AG14" s="170">
        <v>0</v>
      </c>
      <c r="AH14" s="170">
        <v>0</v>
      </c>
      <c r="AI14" s="170">
        <v>0</v>
      </c>
      <c r="AJ14" s="170">
        <v>0</v>
      </c>
      <c r="AK14" s="170">
        <v>0</v>
      </c>
      <c r="AL14" s="170">
        <v>0</v>
      </c>
      <c r="AM14" s="170">
        <v>0</v>
      </c>
      <c r="AN14" s="170">
        <v>0</v>
      </c>
      <c r="AO14" s="170">
        <v>0</v>
      </c>
      <c r="AP14" s="170">
        <v>0</v>
      </c>
      <c r="AQ14" s="170">
        <v>478</v>
      </c>
      <c r="AR14" s="170">
        <v>499</v>
      </c>
      <c r="AS14" s="170">
        <v>605</v>
      </c>
      <c r="AT14" s="170">
        <v>1054</v>
      </c>
      <c r="AU14" s="170">
        <v>464</v>
      </c>
      <c r="AV14" s="169"/>
    </row>
    <row r="15" spans="1:60" s="47" customFormat="1" ht="8.1" customHeight="1" thickTop="1" thickBot="1" x14ac:dyDescent="0.3">
      <c r="A15" s="161"/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61">
        <f>'[3]PANEL DE CONTROL DISTRITAL'!A15</f>
        <v>3</v>
      </c>
      <c r="B16" s="162" t="str">
        <f>'[3]PANEL DE CONTROL DISTRITAL'!B15</f>
        <v>TRANSFERENCIA</v>
      </c>
      <c r="C16" s="163" t="str">
        <f>'[3]PANEL DE CONTROL DISTRITAL'!C15</f>
        <v>Responsable de Módulo</v>
      </c>
      <c r="D16" s="164" t="str">
        <f>'[3]PANEL DE CONTROL DISTRITAL'!D15</f>
        <v xml:space="preserve">Transacciones exitosas = </v>
      </c>
      <c r="E16" s="163" t="str">
        <f>'[3]PANEL DE CONTROL DISTRITAL'!E15</f>
        <v>(Número de Archivos de Transacción aceptados /Total de Archivos de Transacción procesados) x100</v>
      </c>
      <c r="F16" s="165" t="str">
        <f>'[3]PANEL DE CONTROL DISTRITAL'!F15</f>
        <v>Semanal (remesa)</v>
      </c>
      <c r="G16" s="166">
        <f>'[3]PANEL DE CONTROL DISTRITAL'!G15</f>
        <v>0.9</v>
      </c>
      <c r="H16" s="167" t="str">
        <f>'[3]PANEL DE CONTROL DISTRITAL'!H15</f>
        <v>Número de Archivos de Transacción aceptados</v>
      </c>
      <c r="I16" s="168">
        <v>0</v>
      </c>
      <c r="J16" s="168">
        <v>0</v>
      </c>
      <c r="K16" s="168">
        <v>0</v>
      </c>
      <c r="L16" s="168">
        <v>0</v>
      </c>
      <c r="M16" s="168">
        <v>0</v>
      </c>
      <c r="N16" s="168">
        <v>0</v>
      </c>
      <c r="O16" s="168">
        <v>0</v>
      </c>
      <c r="P16" s="168">
        <v>0</v>
      </c>
      <c r="Q16" s="168">
        <v>0</v>
      </c>
      <c r="R16" s="168">
        <v>0</v>
      </c>
      <c r="S16" s="168">
        <v>0</v>
      </c>
      <c r="T16" s="168">
        <v>0</v>
      </c>
      <c r="U16" s="168">
        <v>0</v>
      </c>
      <c r="V16" s="168">
        <v>0</v>
      </c>
      <c r="W16" s="168">
        <v>0</v>
      </c>
      <c r="X16" s="168">
        <v>0</v>
      </c>
      <c r="Y16" s="168">
        <v>0</v>
      </c>
      <c r="Z16" s="168">
        <v>0</v>
      </c>
      <c r="AA16" s="168">
        <v>0</v>
      </c>
      <c r="AB16" s="168">
        <v>0</v>
      </c>
      <c r="AC16" s="168">
        <v>0</v>
      </c>
      <c r="AD16" s="168">
        <v>0</v>
      </c>
      <c r="AE16" s="168">
        <v>0</v>
      </c>
      <c r="AF16" s="168">
        <v>0</v>
      </c>
      <c r="AG16" s="168">
        <v>0</v>
      </c>
      <c r="AH16" s="168">
        <v>0</v>
      </c>
      <c r="AI16" s="168">
        <v>0</v>
      </c>
      <c r="AJ16" s="168">
        <v>0</v>
      </c>
      <c r="AK16" s="168">
        <v>0</v>
      </c>
      <c r="AL16" s="168">
        <v>0</v>
      </c>
      <c r="AM16" s="168">
        <v>0</v>
      </c>
      <c r="AN16" s="168">
        <v>0</v>
      </c>
      <c r="AO16" s="168">
        <v>0</v>
      </c>
      <c r="AP16" s="168">
        <v>0</v>
      </c>
      <c r="AQ16" s="168">
        <v>478</v>
      </c>
      <c r="AR16" s="168">
        <v>499</v>
      </c>
      <c r="AS16" s="168">
        <v>605</v>
      </c>
      <c r="AT16" s="168">
        <v>1054</v>
      </c>
      <c r="AU16" s="168">
        <v>464</v>
      </c>
      <c r="AV16" s="169">
        <f>IFERROR(SUM(I16:AU16)/SUM(I17:AU17),0)</f>
        <v>1</v>
      </c>
    </row>
    <row r="17" spans="1:60" s="3" customFormat="1" ht="50.1" customHeight="1" thickTop="1" thickBot="1" x14ac:dyDescent="0.3">
      <c r="A17" s="161"/>
      <c r="B17" s="162"/>
      <c r="C17" s="163"/>
      <c r="D17" s="164"/>
      <c r="E17" s="163"/>
      <c r="F17" s="165"/>
      <c r="G17" s="166"/>
      <c r="H17" s="167" t="str">
        <f>'[3]PANEL DE CONTROL DISTRITAL'!H16</f>
        <v>Total de Archivos de Transacción procesados</v>
      </c>
      <c r="I17" s="170">
        <v>0</v>
      </c>
      <c r="J17" s="170">
        <v>0</v>
      </c>
      <c r="K17" s="170">
        <v>0</v>
      </c>
      <c r="L17" s="170">
        <v>0</v>
      </c>
      <c r="M17" s="170">
        <v>0</v>
      </c>
      <c r="N17" s="170">
        <v>0</v>
      </c>
      <c r="O17" s="170">
        <v>0</v>
      </c>
      <c r="P17" s="170">
        <v>0</v>
      </c>
      <c r="Q17" s="170">
        <v>0</v>
      </c>
      <c r="R17" s="170">
        <v>0</v>
      </c>
      <c r="S17" s="170">
        <v>0</v>
      </c>
      <c r="T17" s="170">
        <v>0</v>
      </c>
      <c r="U17" s="170">
        <v>0</v>
      </c>
      <c r="V17" s="170">
        <v>0</v>
      </c>
      <c r="W17" s="170">
        <v>0</v>
      </c>
      <c r="X17" s="170">
        <v>0</v>
      </c>
      <c r="Y17" s="170">
        <v>0</v>
      </c>
      <c r="Z17" s="170">
        <v>0</v>
      </c>
      <c r="AA17" s="170">
        <v>0</v>
      </c>
      <c r="AB17" s="170">
        <v>0</v>
      </c>
      <c r="AC17" s="170">
        <v>0</v>
      </c>
      <c r="AD17" s="170">
        <v>0</v>
      </c>
      <c r="AE17" s="170">
        <v>0</v>
      </c>
      <c r="AF17" s="170">
        <v>0</v>
      </c>
      <c r="AG17" s="170">
        <v>0</v>
      </c>
      <c r="AH17" s="170">
        <v>0</v>
      </c>
      <c r="AI17" s="170">
        <v>0</v>
      </c>
      <c r="AJ17" s="170">
        <v>0</v>
      </c>
      <c r="AK17" s="170">
        <v>0</v>
      </c>
      <c r="AL17" s="170">
        <v>0</v>
      </c>
      <c r="AM17" s="170">
        <v>0</v>
      </c>
      <c r="AN17" s="170">
        <v>0</v>
      </c>
      <c r="AO17" s="170">
        <v>0</v>
      </c>
      <c r="AP17" s="170">
        <v>0</v>
      </c>
      <c r="AQ17" s="170">
        <v>478</v>
      </c>
      <c r="AR17" s="170">
        <v>499</v>
      </c>
      <c r="AS17" s="170">
        <v>605</v>
      </c>
      <c r="AT17" s="170">
        <v>1054</v>
      </c>
      <c r="AU17" s="170">
        <v>464</v>
      </c>
      <c r="AV17" s="169"/>
    </row>
    <row r="18" spans="1:60" s="47" customFormat="1" ht="8.1" customHeight="1" thickTop="1" thickBot="1" x14ac:dyDescent="0.3">
      <c r="A18" s="161"/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  <c r="AT18" s="161"/>
      <c r="AU18" s="161"/>
      <c r="AV18" s="161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61">
        <f>'[3]PANEL DE CONTROL DISTRITAL'!A18</f>
        <v>4</v>
      </c>
      <c r="B19" s="162" t="str">
        <f>'[3]PANEL DE CONTROL DISTRITAL'!B18</f>
        <v>CONCILIACIÓN</v>
      </c>
      <c r="C19" s="163" t="str">
        <f>'[3]PANEL DE CONTROL DISTRITAL'!C18</f>
        <v>Responsable de Módulo</v>
      </c>
      <c r="D19" s="164" t="str">
        <f>'[3]PANEL DE CONTROL DISTRITAL'!D18</f>
        <v xml:space="preserve">Credenciales disponibles para entrega = </v>
      </c>
      <c r="E19" s="163" t="str">
        <f>'[3]PANEL DE CONTROL DISTRITAL'!E18</f>
        <v>((Credenciales recibidas - credenciales inconsistentes) / Credenciales recibidas) x 100</v>
      </c>
      <c r="F19" s="165" t="str">
        <f>'[3]PANEL DE CONTROL DISTRITAL'!F18</f>
        <v>Semanal (remesa)</v>
      </c>
      <c r="G19" s="166">
        <f>'[3]PANEL DE CONTROL DISTRITAL'!G18</f>
        <v>0.9</v>
      </c>
      <c r="H19" s="167" t="str">
        <f>'[3]PANEL DE CONTROL DISTRITAL'!H18</f>
        <v xml:space="preserve">Credenciales Recibidas - Credenciales inconsistentes </v>
      </c>
      <c r="I19" s="168">
        <v>0</v>
      </c>
      <c r="J19" s="168">
        <v>0</v>
      </c>
      <c r="K19" s="168">
        <v>0</v>
      </c>
      <c r="L19" s="168">
        <v>0</v>
      </c>
      <c r="M19" s="168">
        <v>0</v>
      </c>
      <c r="N19" s="168">
        <v>0</v>
      </c>
      <c r="O19" s="168">
        <v>0</v>
      </c>
      <c r="P19" s="168">
        <v>0</v>
      </c>
      <c r="Q19" s="168">
        <v>0</v>
      </c>
      <c r="R19" s="168">
        <v>0</v>
      </c>
      <c r="S19" s="168">
        <v>0</v>
      </c>
      <c r="T19" s="168">
        <v>0</v>
      </c>
      <c r="U19" s="168">
        <v>0</v>
      </c>
      <c r="V19" s="168">
        <v>0</v>
      </c>
      <c r="W19" s="168">
        <v>0</v>
      </c>
      <c r="X19" s="168">
        <v>0</v>
      </c>
      <c r="Y19" s="168">
        <v>0</v>
      </c>
      <c r="Z19" s="168">
        <v>0</v>
      </c>
      <c r="AA19" s="168">
        <v>0</v>
      </c>
      <c r="AB19" s="168">
        <v>0</v>
      </c>
      <c r="AC19" s="168">
        <v>0</v>
      </c>
      <c r="AD19" s="168">
        <v>0</v>
      </c>
      <c r="AE19" s="168">
        <v>0</v>
      </c>
      <c r="AF19" s="168">
        <v>0</v>
      </c>
      <c r="AG19" s="168">
        <v>0</v>
      </c>
      <c r="AH19" s="168">
        <v>0</v>
      </c>
      <c r="AI19" s="168">
        <v>0</v>
      </c>
      <c r="AJ19" s="168">
        <v>0</v>
      </c>
      <c r="AK19" s="168">
        <v>0</v>
      </c>
      <c r="AL19" s="168">
        <v>0</v>
      </c>
      <c r="AM19" s="168">
        <v>0</v>
      </c>
      <c r="AN19" s="168">
        <v>0</v>
      </c>
      <c r="AO19" s="168">
        <v>0</v>
      </c>
      <c r="AP19" s="168">
        <v>0</v>
      </c>
      <c r="AQ19" s="168">
        <v>853</v>
      </c>
      <c r="AR19" s="168">
        <v>408</v>
      </c>
      <c r="AS19" s="168">
        <v>478</v>
      </c>
      <c r="AT19" s="168">
        <v>1077</v>
      </c>
      <c r="AU19" s="168">
        <v>393</v>
      </c>
      <c r="AV19" s="169">
        <f>IFERROR(SUM(I19:AU19)/SUM(I20:AU20),0)</f>
        <v>1</v>
      </c>
    </row>
    <row r="20" spans="1:60" s="3" customFormat="1" ht="50.1" customHeight="1" thickTop="1" thickBot="1" x14ac:dyDescent="0.3">
      <c r="A20" s="161"/>
      <c r="B20" s="162"/>
      <c r="C20" s="163"/>
      <c r="D20" s="164"/>
      <c r="E20" s="163"/>
      <c r="F20" s="165"/>
      <c r="G20" s="166"/>
      <c r="H20" s="167" t="str">
        <f>'[3]PANEL DE CONTROL DISTRITAL'!H19</f>
        <v xml:space="preserve">Credenciales recibidas </v>
      </c>
      <c r="I20" s="170">
        <v>0</v>
      </c>
      <c r="J20" s="170">
        <v>0</v>
      </c>
      <c r="K20" s="170">
        <v>0</v>
      </c>
      <c r="L20" s="170">
        <v>0</v>
      </c>
      <c r="M20" s="170">
        <v>0</v>
      </c>
      <c r="N20" s="170">
        <v>0</v>
      </c>
      <c r="O20" s="170">
        <v>0</v>
      </c>
      <c r="P20" s="170">
        <v>0</v>
      </c>
      <c r="Q20" s="170">
        <v>0</v>
      </c>
      <c r="R20" s="170">
        <v>0</v>
      </c>
      <c r="S20" s="170">
        <v>0</v>
      </c>
      <c r="T20" s="170">
        <v>0</v>
      </c>
      <c r="U20" s="170">
        <v>0</v>
      </c>
      <c r="V20" s="170">
        <v>0</v>
      </c>
      <c r="W20" s="170">
        <v>0</v>
      </c>
      <c r="X20" s="170">
        <v>0</v>
      </c>
      <c r="Y20" s="170">
        <v>0</v>
      </c>
      <c r="Z20" s="170">
        <v>0</v>
      </c>
      <c r="AA20" s="170">
        <v>0</v>
      </c>
      <c r="AB20" s="170">
        <v>0</v>
      </c>
      <c r="AC20" s="170">
        <v>0</v>
      </c>
      <c r="AD20" s="170">
        <v>0</v>
      </c>
      <c r="AE20" s="170">
        <v>0</v>
      </c>
      <c r="AF20" s="170">
        <v>0</v>
      </c>
      <c r="AG20" s="170">
        <v>0</v>
      </c>
      <c r="AH20" s="170">
        <v>0</v>
      </c>
      <c r="AI20" s="170">
        <v>0</v>
      </c>
      <c r="AJ20" s="170">
        <v>0</v>
      </c>
      <c r="AK20" s="170">
        <v>0</v>
      </c>
      <c r="AL20" s="170">
        <v>0</v>
      </c>
      <c r="AM20" s="170">
        <v>0</v>
      </c>
      <c r="AN20" s="170">
        <v>0</v>
      </c>
      <c r="AO20" s="170">
        <v>0</v>
      </c>
      <c r="AP20" s="170">
        <v>0</v>
      </c>
      <c r="AQ20" s="170">
        <v>853</v>
      </c>
      <c r="AR20" s="170">
        <v>408</v>
      </c>
      <c r="AS20" s="170">
        <v>478</v>
      </c>
      <c r="AT20" s="170">
        <v>1077</v>
      </c>
      <c r="AU20" s="170">
        <v>393</v>
      </c>
      <c r="AV20" s="169"/>
    </row>
    <row r="21" spans="1:60" s="47" customFormat="1" ht="8.1" customHeight="1" thickTop="1" thickBot="1" x14ac:dyDescent="0.3">
      <c r="A21" s="171"/>
      <c r="B21" s="172"/>
      <c r="C21" s="173"/>
      <c r="D21" s="174"/>
      <c r="E21" s="173"/>
      <c r="F21" s="175"/>
      <c r="G21" s="176"/>
      <c r="H21" s="177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9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61">
        <f>'[3]PANEL DE CONTROL DISTRITAL'!A21</f>
        <v>5</v>
      </c>
      <c r="B22" s="162" t="str">
        <f>'[3]PANEL DE CONTROL DISTRITAL'!B21</f>
        <v>CONCILIACIÓN</v>
      </c>
      <c r="C22" s="163" t="str">
        <f>'[3]PANEL DE CONTROL DISTRITAL'!C21</f>
        <v>Responsable de Módulo</v>
      </c>
      <c r="D22" s="164" t="str">
        <f>'[3]PANEL DE CONTROL DISTRITAL'!D21</f>
        <v xml:space="preserve">Credenciales disponibles para entrega = </v>
      </c>
      <c r="E22" s="163" t="str">
        <f>'[3]PANEL DE CONTROL DISTRITAL'!E21</f>
        <v>(Credenciales en resguardo / Credenciales totales en SIIRFE disponibles para entrega) x 100</v>
      </c>
      <c r="F22" s="165" t="str">
        <f>'[3]PANEL DE CONTROL DISTRITAL'!F21</f>
        <v>Semanal (remesa)</v>
      </c>
      <c r="G22" s="166">
        <f>'[3]PANEL DE CONTROL DISTRITAL'!G21</f>
        <v>1</v>
      </c>
      <c r="H22" s="167" t="str">
        <f>'[3]PANEL DE CONTROL DISTRITAL'!H21</f>
        <v>Credenciales en resguardo</v>
      </c>
      <c r="I22" s="168">
        <v>0</v>
      </c>
      <c r="J22" s="168">
        <v>0</v>
      </c>
      <c r="K22" s="168">
        <v>0</v>
      </c>
      <c r="L22" s="168">
        <v>0</v>
      </c>
      <c r="M22" s="168">
        <v>0</v>
      </c>
      <c r="N22" s="168">
        <v>0</v>
      </c>
      <c r="O22" s="168">
        <v>0</v>
      </c>
      <c r="P22" s="168">
        <v>0</v>
      </c>
      <c r="Q22" s="168">
        <v>0</v>
      </c>
      <c r="R22" s="168">
        <v>0</v>
      </c>
      <c r="S22" s="168">
        <v>0</v>
      </c>
      <c r="T22" s="168">
        <v>0</v>
      </c>
      <c r="U22" s="168">
        <v>0</v>
      </c>
      <c r="V22" s="168">
        <v>0</v>
      </c>
      <c r="W22" s="168">
        <v>0</v>
      </c>
      <c r="X22" s="168">
        <v>0</v>
      </c>
      <c r="Y22" s="168">
        <v>0</v>
      </c>
      <c r="Z22" s="168">
        <v>0</v>
      </c>
      <c r="AA22" s="168">
        <v>0</v>
      </c>
      <c r="AB22" s="168">
        <v>0</v>
      </c>
      <c r="AC22" s="168">
        <v>0</v>
      </c>
      <c r="AD22" s="168">
        <v>0</v>
      </c>
      <c r="AE22" s="168">
        <v>0</v>
      </c>
      <c r="AF22" s="168">
        <v>0</v>
      </c>
      <c r="AG22" s="168">
        <v>0</v>
      </c>
      <c r="AH22" s="168">
        <v>0</v>
      </c>
      <c r="AI22" s="168">
        <v>0</v>
      </c>
      <c r="AJ22" s="168">
        <v>0</v>
      </c>
      <c r="AK22" s="168">
        <v>0</v>
      </c>
      <c r="AL22" s="168">
        <v>0</v>
      </c>
      <c r="AM22" s="168">
        <v>0</v>
      </c>
      <c r="AN22" s="168">
        <v>0</v>
      </c>
      <c r="AO22" s="168">
        <v>0</v>
      </c>
      <c r="AP22" s="168">
        <v>0</v>
      </c>
      <c r="AQ22" s="168">
        <v>1039</v>
      </c>
      <c r="AR22" s="168">
        <v>916</v>
      </c>
      <c r="AS22" s="168">
        <v>898</v>
      </c>
      <c r="AT22" s="168">
        <v>1382</v>
      </c>
      <c r="AU22" s="168">
        <v>1498</v>
      </c>
      <c r="AV22" s="169">
        <f>IFERROR(SUM(I22:AU22)/SUM(I23:AU23),0)</f>
        <v>1</v>
      </c>
    </row>
    <row r="23" spans="1:60" s="3" customFormat="1" ht="50.1" customHeight="1" thickTop="1" thickBot="1" x14ac:dyDescent="0.3">
      <c r="A23" s="161"/>
      <c r="B23" s="162"/>
      <c r="C23" s="163"/>
      <c r="D23" s="164"/>
      <c r="E23" s="163"/>
      <c r="F23" s="165"/>
      <c r="G23" s="166"/>
      <c r="H23" s="167" t="str">
        <f>'[3]PANEL DE CONTROL DISTRITAL'!H22</f>
        <v>Credenciales totales en SIIRFE disponibles para entrega</v>
      </c>
      <c r="I23" s="170">
        <v>0</v>
      </c>
      <c r="J23" s="170">
        <v>0</v>
      </c>
      <c r="K23" s="170">
        <v>0</v>
      </c>
      <c r="L23" s="170">
        <v>0</v>
      </c>
      <c r="M23" s="170">
        <v>0</v>
      </c>
      <c r="N23" s="170">
        <v>0</v>
      </c>
      <c r="O23" s="170">
        <v>0</v>
      </c>
      <c r="P23" s="170">
        <v>0</v>
      </c>
      <c r="Q23" s="170">
        <v>0</v>
      </c>
      <c r="R23" s="170">
        <v>0</v>
      </c>
      <c r="S23" s="170">
        <v>0</v>
      </c>
      <c r="T23" s="170">
        <v>0</v>
      </c>
      <c r="U23" s="170">
        <v>0</v>
      </c>
      <c r="V23" s="170">
        <v>0</v>
      </c>
      <c r="W23" s="170">
        <v>0</v>
      </c>
      <c r="X23" s="170">
        <v>0</v>
      </c>
      <c r="Y23" s="170">
        <v>0</v>
      </c>
      <c r="Z23" s="170">
        <v>0</v>
      </c>
      <c r="AA23" s="170">
        <v>0</v>
      </c>
      <c r="AB23" s="170">
        <v>0</v>
      </c>
      <c r="AC23" s="170">
        <v>0</v>
      </c>
      <c r="AD23" s="170">
        <v>0</v>
      </c>
      <c r="AE23" s="170">
        <v>0</v>
      </c>
      <c r="AF23" s="170">
        <v>0</v>
      </c>
      <c r="AG23" s="170">
        <v>0</v>
      </c>
      <c r="AH23" s="170">
        <v>0</v>
      </c>
      <c r="AI23" s="170">
        <v>0</v>
      </c>
      <c r="AJ23" s="170">
        <v>0</v>
      </c>
      <c r="AK23" s="170">
        <v>0</v>
      </c>
      <c r="AL23" s="170">
        <v>0</v>
      </c>
      <c r="AM23" s="170">
        <v>0</v>
      </c>
      <c r="AN23" s="170">
        <v>0</v>
      </c>
      <c r="AO23" s="170">
        <v>0</v>
      </c>
      <c r="AP23" s="170">
        <v>0</v>
      </c>
      <c r="AQ23" s="170">
        <v>1039</v>
      </c>
      <c r="AR23" s="170">
        <v>916</v>
      </c>
      <c r="AS23" s="170">
        <v>898</v>
      </c>
      <c r="AT23" s="170">
        <v>1382</v>
      </c>
      <c r="AU23" s="170">
        <v>1498</v>
      </c>
      <c r="AV23" s="169"/>
    </row>
    <row r="24" spans="1:60" s="4" customFormat="1" ht="15" thickTop="1" thickBot="1" x14ac:dyDescent="0.3">
      <c r="A24" s="161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</row>
    <row r="25" spans="1:60" ht="50.1" customHeight="1" thickTop="1" thickBot="1" x14ac:dyDescent="0.3">
      <c r="A25" s="161">
        <f>'[3]PANEL DE CONTROL DISTRITAL'!A24</f>
        <v>6</v>
      </c>
      <c r="B25" s="162" t="str">
        <f>'[3]PANEL DE CONTROL DISTRITAL'!B24</f>
        <v>ENTREGA</v>
      </c>
      <c r="C25" s="163" t="str">
        <f>'[3]PANEL DE CONTROL DISTRITAL'!C24</f>
        <v>Operador de Equipo Tecnológico</v>
      </c>
      <c r="D25" s="164" t="str">
        <f>'[3]PANEL DE CONTROL DISTRITAL'!D24</f>
        <v xml:space="preserve">Efectividad de entrega de CPV en MAC = </v>
      </c>
      <c r="E25" s="163" t="str">
        <f>'[3]PANEL DE CONTROL DISTRITAL'!E24</f>
        <v>(Total de credenciales entregadas / Total de credenciales solicitadas) x 100</v>
      </c>
      <c r="F25" s="165" t="str">
        <f>'[3]PANEL DE CONTROL DISTRITAL'!F24</f>
        <v>Semanal (remesa)</v>
      </c>
      <c r="G25" s="166">
        <f>'[3]PANEL DE CONTROL DISTRITAL'!G24</f>
        <v>0.9</v>
      </c>
      <c r="H25" s="167" t="str">
        <f>'[3]PANEL DE CONTROL DISTRITAL'!H24</f>
        <v xml:space="preserve">Total de credenciales entregadas </v>
      </c>
      <c r="I25" s="168">
        <v>0</v>
      </c>
      <c r="J25" s="168">
        <v>0</v>
      </c>
      <c r="K25" s="168">
        <v>0</v>
      </c>
      <c r="L25" s="168">
        <v>0</v>
      </c>
      <c r="M25" s="168">
        <v>0</v>
      </c>
      <c r="N25" s="168">
        <v>0</v>
      </c>
      <c r="O25" s="168">
        <v>0</v>
      </c>
      <c r="P25" s="168">
        <v>0</v>
      </c>
      <c r="Q25" s="168">
        <v>0</v>
      </c>
      <c r="R25" s="168">
        <v>0</v>
      </c>
      <c r="S25" s="168">
        <v>0</v>
      </c>
      <c r="T25" s="168">
        <v>0</v>
      </c>
      <c r="U25" s="168">
        <v>0</v>
      </c>
      <c r="V25" s="168">
        <v>0</v>
      </c>
      <c r="W25" s="168">
        <v>0</v>
      </c>
      <c r="X25" s="168">
        <v>0</v>
      </c>
      <c r="Y25" s="168">
        <v>0</v>
      </c>
      <c r="Z25" s="168">
        <v>0</v>
      </c>
      <c r="AA25" s="168">
        <v>0</v>
      </c>
      <c r="AB25" s="168">
        <v>0</v>
      </c>
      <c r="AC25" s="168">
        <v>0</v>
      </c>
      <c r="AD25" s="168">
        <v>0</v>
      </c>
      <c r="AE25" s="168">
        <v>0</v>
      </c>
      <c r="AF25" s="168">
        <v>0</v>
      </c>
      <c r="AG25" s="168">
        <v>0</v>
      </c>
      <c r="AH25" s="168">
        <v>0</v>
      </c>
      <c r="AI25" s="168">
        <v>0</v>
      </c>
      <c r="AJ25" s="168">
        <v>0</v>
      </c>
      <c r="AK25" s="168">
        <v>0</v>
      </c>
      <c r="AL25" s="168">
        <v>0</v>
      </c>
      <c r="AM25" s="168">
        <v>0</v>
      </c>
      <c r="AN25" s="168">
        <v>0</v>
      </c>
      <c r="AO25" s="168">
        <v>0</v>
      </c>
      <c r="AP25" s="168">
        <v>0</v>
      </c>
      <c r="AQ25" s="168">
        <v>872</v>
      </c>
      <c r="AR25" s="168">
        <v>531</v>
      </c>
      <c r="AS25" s="168">
        <v>496</v>
      </c>
      <c r="AT25" s="168">
        <v>593</v>
      </c>
      <c r="AU25" s="168">
        <v>275</v>
      </c>
      <c r="AV25" s="169">
        <f>IFERROR(SUM(I25:AU25)/SUM(I26:AU26),0)</f>
        <v>1</v>
      </c>
    </row>
    <row r="26" spans="1:60" ht="50.1" customHeight="1" thickTop="1" thickBot="1" x14ac:dyDescent="0.3">
      <c r="A26" s="161"/>
      <c r="B26" s="162"/>
      <c r="C26" s="163"/>
      <c r="D26" s="164"/>
      <c r="E26" s="163"/>
      <c r="F26" s="165"/>
      <c r="G26" s="166"/>
      <c r="H26" s="167" t="str">
        <f>'[3]PANEL DE CONTROL DISTRITAL'!H25</f>
        <v xml:space="preserve"> Total de credenciales solicitadas</v>
      </c>
      <c r="I26" s="170">
        <v>0</v>
      </c>
      <c r="J26" s="170">
        <v>0</v>
      </c>
      <c r="K26" s="170">
        <v>0</v>
      </c>
      <c r="L26" s="170">
        <v>0</v>
      </c>
      <c r="M26" s="170">
        <v>0</v>
      </c>
      <c r="N26" s="170">
        <v>0</v>
      </c>
      <c r="O26" s="170">
        <v>0</v>
      </c>
      <c r="P26" s="170">
        <v>0</v>
      </c>
      <c r="Q26" s="170">
        <v>0</v>
      </c>
      <c r="R26" s="170">
        <v>0</v>
      </c>
      <c r="S26" s="170">
        <v>0</v>
      </c>
      <c r="T26" s="170">
        <v>0</v>
      </c>
      <c r="U26" s="170">
        <v>0</v>
      </c>
      <c r="V26" s="170">
        <v>0</v>
      </c>
      <c r="W26" s="170">
        <v>0</v>
      </c>
      <c r="X26" s="170">
        <v>0</v>
      </c>
      <c r="Y26" s="170">
        <v>0</v>
      </c>
      <c r="Z26" s="170">
        <v>0</v>
      </c>
      <c r="AA26" s="170">
        <v>0</v>
      </c>
      <c r="AB26" s="170">
        <v>0</v>
      </c>
      <c r="AC26" s="170">
        <v>0</v>
      </c>
      <c r="AD26" s="170">
        <v>0</v>
      </c>
      <c r="AE26" s="170">
        <v>0</v>
      </c>
      <c r="AF26" s="170">
        <v>0</v>
      </c>
      <c r="AG26" s="170">
        <v>0</v>
      </c>
      <c r="AH26" s="170">
        <v>0</v>
      </c>
      <c r="AI26" s="170">
        <v>0</v>
      </c>
      <c r="AJ26" s="170">
        <v>0</v>
      </c>
      <c r="AK26" s="170">
        <v>0</v>
      </c>
      <c r="AL26" s="170">
        <v>0</v>
      </c>
      <c r="AM26" s="170">
        <v>0</v>
      </c>
      <c r="AN26" s="170">
        <v>0</v>
      </c>
      <c r="AO26" s="170">
        <v>0</v>
      </c>
      <c r="AP26" s="170">
        <v>0</v>
      </c>
      <c r="AQ26" s="170">
        <v>872</v>
      </c>
      <c r="AR26" s="170">
        <v>531</v>
      </c>
      <c r="AS26" s="170">
        <v>496</v>
      </c>
      <c r="AT26" s="170">
        <v>593</v>
      </c>
      <c r="AU26" s="170">
        <v>275</v>
      </c>
      <c r="AV26" s="16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F22:F23"/>
    <mergeCell ref="G22:G23"/>
    <mergeCell ref="AV22:AV23"/>
    <mergeCell ref="I29:L29"/>
    <mergeCell ref="B34:M34"/>
    <mergeCell ref="A22:A23"/>
    <mergeCell ref="B22:B23"/>
    <mergeCell ref="C22:C23"/>
    <mergeCell ref="D22:D23"/>
    <mergeCell ref="E22:E23"/>
    <mergeCell ref="F16:F17"/>
    <mergeCell ref="G16:G17"/>
    <mergeCell ref="AV16:AV17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AV15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E10:E11"/>
    <mergeCell ref="F10:F11"/>
    <mergeCell ref="G10:G11"/>
    <mergeCell ref="AV10:AV11"/>
    <mergeCell ref="AS2:AV2"/>
    <mergeCell ref="A1:AV1"/>
    <mergeCell ref="F2:G2"/>
    <mergeCell ref="A4:AV4"/>
    <mergeCell ref="A5:AV5"/>
    <mergeCell ref="A6:A9"/>
    <mergeCell ref="B6:H6"/>
    <mergeCell ref="I6:AU6"/>
    <mergeCell ref="AV6:AV9"/>
    <mergeCell ref="B7:D7"/>
    <mergeCell ref="E7:H7"/>
    <mergeCell ref="I7:AU7"/>
    <mergeCell ref="B8:AU8"/>
    <mergeCell ref="B35:G35"/>
    <mergeCell ref="H35:M35"/>
    <mergeCell ref="B36:G37"/>
    <mergeCell ref="H36:M37"/>
    <mergeCell ref="A24:AV24"/>
    <mergeCell ref="A25:A26"/>
    <mergeCell ref="B25:B26"/>
    <mergeCell ref="C25:C26"/>
    <mergeCell ref="D25:D26"/>
    <mergeCell ref="E25:E26"/>
    <mergeCell ref="F25:F26"/>
    <mergeCell ref="G25:G26"/>
    <mergeCell ref="AV25:AV26"/>
  </mergeCells>
  <conditionalFormatting sqref="I21:AP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84" priority="2" operator="greaterThan">
      <formula>95%</formula>
    </cfRule>
    <cfRule type="cellIs" dxfId="83" priority="3" operator="greaterThanOrEqual">
      <formula>90%</formula>
    </cfRule>
    <cfRule type="cellIs" dxfId="82" priority="4" operator="lessThan">
      <formula>89.99%</formula>
    </cfRule>
  </conditionalFormatting>
  <conditionalFormatting sqref="AV13">
    <cfRule type="cellIs" dxfId="81" priority="5" operator="greaterThan">
      <formula>95%</formula>
    </cfRule>
    <cfRule type="cellIs" dxfId="80" priority="6" operator="greaterThanOrEqual">
      <formula>90%</formula>
    </cfRule>
    <cfRule type="cellIs" dxfId="79" priority="7" operator="lessThan">
      <formula>89.99%</formula>
    </cfRule>
  </conditionalFormatting>
  <conditionalFormatting sqref="AV16">
    <cfRule type="cellIs" dxfId="78" priority="8" operator="greaterThan">
      <formula>95%</formula>
    </cfRule>
    <cfRule type="cellIs" dxfId="77" priority="9" operator="greaterThanOrEqual">
      <formula>90%</formula>
    </cfRule>
    <cfRule type="cellIs" dxfId="76" priority="10" operator="lessThan">
      <formula>89.99%</formula>
    </cfRule>
  </conditionalFormatting>
  <conditionalFormatting sqref="AV19">
    <cfRule type="cellIs" dxfId="75" priority="11" operator="greaterThan">
      <formula>95%</formula>
    </cfRule>
    <cfRule type="cellIs" dxfId="74" priority="12" operator="greaterThanOrEqual">
      <formula>90%</formula>
    </cfRule>
    <cfRule type="cellIs" dxfId="73" priority="13" operator="lessThan">
      <formula>89.99%</formula>
    </cfRule>
  </conditionalFormatting>
  <conditionalFormatting sqref="AV25">
    <cfRule type="cellIs" dxfId="72" priority="14" operator="greaterThan">
      <formula>95%</formula>
    </cfRule>
    <cfRule type="cellIs" dxfId="71" priority="15" operator="greaterThanOrEqual">
      <formula>90%</formula>
    </cfRule>
    <cfRule type="cellIs" dxfId="70" priority="16" operator="lessThan">
      <formula>89.99%</formula>
    </cfRule>
  </conditionalFormatting>
  <conditionalFormatting sqref="AV22">
    <cfRule type="cellIs" dxfId="69" priority="17" operator="greaterThanOrEqual">
      <formula>100%</formula>
    </cfRule>
    <cfRule type="cellIs" dxfId="68" priority="18" operator="lessThan">
      <formula>99.99%</formula>
    </cfRule>
  </conditionalFormatting>
  <conditionalFormatting sqref="AQ21:AU21">
    <cfRule type="colorScale" priority="19">
      <colorScale>
        <cfvo type="min"/>
        <cfvo type="percentile" val="50"/>
        <cfvo type="max"/>
        <color rgb="FFE98BD7"/>
        <color rgb="FFD5007F"/>
        <color rgb="FF950054"/>
      </colorScale>
    </cfRule>
  </conditionalFormatting>
  <dataValidations count="1">
    <dataValidation showDropDown="1" showInputMessage="1" showErrorMessage="1" sqref="G10:G11 G13:G14 G16:G17 G19:G23 C21 G25:G26" xr:uid="{0417DD8F-31A9-4DE5-B724-3C118514948B}">
      <formula1>0</formula1>
      <formula2>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FF761-379D-40E6-B349-61CE190A463E}">
  <sheetPr>
    <tabColor rgb="FF002060"/>
  </sheetPr>
  <dimension ref="A1:BH48"/>
  <sheetViews>
    <sheetView showGridLines="0" zoomScale="85" zoomScaleNormal="85" workbookViewId="0">
      <selection activeCell="A10" sqref="A10:A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12</v>
      </c>
      <c r="F2" s="122" t="s">
        <v>70</v>
      </c>
      <c r="G2" s="122"/>
      <c r="H2" s="22">
        <v>301252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61">
        <f>'[3]PANEL DE CONTROL DISTRITAL'!A9</f>
        <v>1</v>
      </c>
      <c r="B10" s="162" t="str">
        <f>'[3]PANEL DE CONTROL DISTRITAL'!B9</f>
        <v>ENTREVISTA</v>
      </c>
      <c r="C10" s="163" t="str">
        <f>'[3]PANEL DE CONTROL DISTRITAL'!C9</f>
        <v xml:space="preserve"> Auxiliar de Atención Ciudadana</v>
      </c>
      <c r="D10" s="164" t="str">
        <f>'[3]PANEL DE CONTROL DISTRITAL'!D9</f>
        <v>Efectividad de la entrevista =</v>
      </c>
      <c r="E10" s="163" t="str">
        <f>'[3]PANEL DE CONTROL DISTRITAL'!E9</f>
        <v>(Número de trámites aplicados / (Número de fichas requisitadas - Notificaciones de improcedencia de trámite)) x 100</v>
      </c>
      <c r="F10" s="165" t="str">
        <f>'[3]PANEL DE CONTROL DISTRITAL'!F9</f>
        <v>Semanal (remesa)</v>
      </c>
      <c r="G10" s="166">
        <f>'[3]PANEL DE CONTROL DISTRITAL'!G9</f>
        <v>0.9</v>
      </c>
      <c r="H10" s="167" t="str">
        <f>'[3]PANEL DE CONTROL DISTRITAL'!H9</f>
        <v>Número de trámites aplicados</v>
      </c>
      <c r="I10" s="168">
        <v>0</v>
      </c>
      <c r="J10" s="168">
        <v>0</v>
      </c>
      <c r="K10" s="168">
        <v>0</v>
      </c>
      <c r="L10" s="168">
        <v>0</v>
      </c>
      <c r="M10" s="168">
        <v>0</v>
      </c>
      <c r="N10" s="168">
        <v>0</v>
      </c>
      <c r="O10" s="168">
        <v>0</v>
      </c>
      <c r="P10" s="168">
        <v>0</v>
      </c>
      <c r="Q10" s="168">
        <v>0</v>
      </c>
      <c r="R10" s="168">
        <v>0</v>
      </c>
      <c r="S10" s="168">
        <v>0</v>
      </c>
      <c r="T10" s="168">
        <v>0</v>
      </c>
      <c r="U10" s="168">
        <v>0</v>
      </c>
      <c r="V10" s="168">
        <v>0</v>
      </c>
      <c r="W10" s="168">
        <v>0</v>
      </c>
      <c r="X10" s="168">
        <v>0</v>
      </c>
      <c r="Y10" s="168">
        <v>0</v>
      </c>
      <c r="Z10" s="168">
        <v>0</v>
      </c>
      <c r="AA10" s="168">
        <v>0</v>
      </c>
      <c r="AB10" s="168">
        <v>0</v>
      </c>
      <c r="AC10" s="168">
        <v>0</v>
      </c>
      <c r="AD10" s="168">
        <v>0</v>
      </c>
      <c r="AE10" s="168">
        <v>0</v>
      </c>
      <c r="AF10" s="168">
        <v>0</v>
      </c>
      <c r="AG10" s="168">
        <v>0</v>
      </c>
      <c r="AH10" s="168">
        <v>0</v>
      </c>
      <c r="AI10" s="168">
        <v>0</v>
      </c>
      <c r="AJ10" s="168">
        <v>0</v>
      </c>
      <c r="AK10" s="168">
        <v>0</v>
      </c>
      <c r="AL10" s="168">
        <v>0</v>
      </c>
      <c r="AM10" s="168">
        <v>0</v>
      </c>
      <c r="AN10" s="168">
        <v>0</v>
      </c>
      <c r="AO10" s="168">
        <v>0</v>
      </c>
      <c r="AP10" s="168">
        <v>0</v>
      </c>
      <c r="AQ10" s="168">
        <v>198</v>
      </c>
      <c r="AR10" s="168">
        <v>203</v>
      </c>
      <c r="AS10" s="168">
        <v>115</v>
      </c>
      <c r="AT10" s="168">
        <v>0</v>
      </c>
      <c r="AU10" s="168">
        <v>0</v>
      </c>
      <c r="AV10" s="169">
        <f>IFERROR(SUM(I10:AU10)/SUM(I11:AU11),0)</f>
        <v>1</v>
      </c>
    </row>
    <row r="11" spans="1:60" s="2" customFormat="1" ht="50.1" customHeight="1" thickTop="1" thickBot="1" x14ac:dyDescent="0.3">
      <c r="A11" s="161"/>
      <c r="B11" s="162"/>
      <c r="C11" s="163"/>
      <c r="D11" s="164"/>
      <c r="E11" s="163"/>
      <c r="F11" s="165"/>
      <c r="G11" s="166"/>
      <c r="H11" s="167" t="str">
        <f>'[3]PANEL DE CONTROL DISTRITAL'!H10</f>
        <v>Número de fichas requisitadas - Notificaciones de improcedencia de trámite</v>
      </c>
      <c r="I11" s="170">
        <v>0</v>
      </c>
      <c r="J11" s="170">
        <v>0</v>
      </c>
      <c r="K11" s="170">
        <v>0</v>
      </c>
      <c r="L11" s="170">
        <v>0</v>
      </c>
      <c r="M11" s="170">
        <v>0</v>
      </c>
      <c r="N11" s="170">
        <v>0</v>
      </c>
      <c r="O11" s="170">
        <v>0</v>
      </c>
      <c r="P11" s="170">
        <v>0</v>
      </c>
      <c r="Q11" s="170">
        <v>0</v>
      </c>
      <c r="R11" s="170">
        <v>0</v>
      </c>
      <c r="S11" s="170">
        <v>0</v>
      </c>
      <c r="T11" s="170">
        <v>0</v>
      </c>
      <c r="U11" s="170">
        <v>0</v>
      </c>
      <c r="V11" s="170">
        <v>0</v>
      </c>
      <c r="W11" s="170">
        <v>0</v>
      </c>
      <c r="X11" s="170">
        <v>0</v>
      </c>
      <c r="Y11" s="170">
        <v>0</v>
      </c>
      <c r="Z11" s="170">
        <v>0</v>
      </c>
      <c r="AA11" s="170">
        <v>0</v>
      </c>
      <c r="AB11" s="170">
        <v>0</v>
      </c>
      <c r="AC11" s="170">
        <v>0</v>
      </c>
      <c r="AD11" s="170">
        <v>0</v>
      </c>
      <c r="AE11" s="170">
        <v>0</v>
      </c>
      <c r="AF11" s="170">
        <v>0</v>
      </c>
      <c r="AG11" s="170">
        <v>0</v>
      </c>
      <c r="AH11" s="170">
        <v>0</v>
      </c>
      <c r="AI11" s="170">
        <v>0</v>
      </c>
      <c r="AJ11" s="170">
        <v>0</v>
      </c>
      <c r="AK11" s="170">
        <v>0</v>
      </c>
      <c r="AL11" s="170">
        <v>0</v>
      </c>
      <c r="AM11" s="170">
        <v>0</v>
      </c>
      <c r="AN11" s="170">
        <v>0</v>
      </c>
      <c r="AO11" s="170">
        <v>0</v>
      </c>
      <c r="AP11" s="170">
        <v>0</v>
      </c>
      <c r="AQ11" s="170">
        <v>198</v>
      </c>
      <c r="AR11" s="170">
        <v>203</v>
      </c>
      <c r="AS11" s="170">
        <v>115</v>
      </c>
      <c r="AT11" s="170">
        <v>0</v>
      </c>
      <c r="AU11" s="170">
        <v>0</v>
      </c>
      <c r="AV11" s="169"/>
    </row>
    <row r="12" spans="1:60" s="47" customFormat="1" ht="8.1" customHeight="1" thickTop="1" thickBot="1" x14ac:dyDescent="0.3">
      <c r="A12" s="161"/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61">
        <f>'[3]PANEL DE CONTROL DISTRITAL'!A12</f>
        <v>2</v>
      </c>
      <c r="B13" s="162" t="str">
        <f>'[3]PANEL DE CONTROL DISTRITAL'!B12</f>
        <v>TRÁMITE</v>
      </c>
      <c r="C13" s="163" t="str">
        <f>'[3]PANEL DE CONTROL DISTRITAL'!C12</f>
        <v>Operador de Equipo Tecnológico</v>
      </c>
      <c r="D13" s="164" t="str">
        <f>'[3]PANEL DE CONTROL DISTRITAL'!D12</f>
        <v>Trámites exitosos efectivos=</v>
      </c>
      <c r="E13" s="163" t="str">
        <f>'[3]PANEL DE CONTROL DISTRITAL'!E12</f>
        <v>(Número de trámites exitosos / Número de trámites aplicados) x 100</v>
      </c>
      <c r="F13" s="165" t="str">
        <f>'[3]PANEL DE CONTROL DISTRITAL'!F12</f>
        <v>Semanal (remesa)</v>
      </c>
      <c r="G13" s="166">
        <f>'[3]PANEL DE CONTROL DISTRITAL'!G12</f>
        <v>0.9</v>
      </c>
      <c r="H13" s="167" t="str">
        <f>'[3]PANEL DE CONTROL DISTRITAL'!H12</f>
        <v>Número de trámites exitosos</v>
      </c>
      <c r="I13" s="168">
        <v>0</v>
      </c>
      <c r="J13" s="168">
        <v>0</v>
      </c>
      <c r="K13" s="168">
        <v>0</v>
      </c>
      <c r="L13" s="168">
        <v>0</v>
      </c>
      <c r="M13" s="168">
        <v>0</v>
      </c>
      <c r="N13" s="168">
        <v>0</v>
      </c>
      <c r="O13" s="168">
        <v>0</v>
      </c>
      <c r="P13" s="168">
        <v>0</v>
      </c>
      <c r="Q13" s="168">
        <v>0</v>
      </c>
      <c r="R13" s="168">
        <v>0</v>
      </c>
      <c r="S13" s="168">
        <v>0</v>
      </c>
      <c r="T13" s="168">
        <v>0</v>
      </c>
      <c r="U13" s="168">
        <v>0</v>
      </c>
      <c r="V13" s="168">
        <v>0</v>
      </c>
      <c r="W13" s="168">
        <v>0</v>
      </c>
      <c r="X13" s="168">
        <v>0</v>
      </c>
      <c r="Y13" s="168">
        <v>0</v>
      </c>
      <c r="Z13" s="168">
        <v>0</v>
      </c>
      <c r="AA13" s="168">
        <v>0</v>
      </c>
      <c r="AB13" s="168">
        <v>0</v>
      </c>
      <c r="AC13" s="168">
        <v>0</v>
      </c>
      <c r="AD13" s="168">
        <v>0</v>
      </c>
      <c r="AE13" s="168">
        <v>0</v>
      </c>
      <c r="AF13" s="168">
        <v>0</v>
      </c>
      <c r="AG13" s="168">
        <v>0</v>
      </c>
      <c r="AH13" s="168">
        <v>0</v>
      </c>
      <c r="AI13" s="168">
        <v>0</v>
      </c>
      <c r="AJ13" s="168">
        <v>0</v>
      </c>
      <c r="AK13" s="168">
        <v>0</v>
      </c>
      <c r="AL13" s="168">
        <v>0</v>
      </c>
      <c r="AM13" s="168">
        <v>0</v>
      </c>
      <c r="AN13" s="168">
        <v>0</v>
      </c>
      <c r="AO13" s="168">
        <v>0</v>
      </c>
      <c r="AP13" s="168">
        <v>0</v>
      </c>
      <c r="AQ13" s="168">
        <v>196</v>
      </c>
      <c r="AR13" s="168">
        <v>201</v>
      </c>
      <c r="AS13" s="168">
        <v>114</v>
      </c>
      <c r="AT13" s="168">
        <v>0</v>
      </c>
      <c r="AU13" s="168">
        <v>0</v>
      </c>
      <c r="AV13" s="169">
        <f>IFERROR(SUM(I13:AU13)/SUM(I14:AU14),0)</f>
        <v>0.99031007751937983</v>
      </c>
    </row>
    <row r="14" spans="1:60" s="3" customFormat="1" ht="50.1" customHeight="1" thickTop="1" thickBot="1" x14ac:dyDescent="0.3">
      <c r="A14" s="161"/>
      <c r="B14" s="162"/>
      <c r="C14" s="163"/>
      <c r="D14" s="164"/>
      <c r="E14" s="163"/>
      <c r="F14" s="165"/>
      <c r="G14" s="166"/>
      <c r="H14" s="167" t="str">
        <f>'[3]PANEL DE CONTROL DISTRITAL'!H13</f>
        <v>Número de trámites aplicados</v>
      </c>
      <c r="I14" s="170">
        <v>0</v>
      </c>
      <c r="J14" s="170">
        <v>0</v>
      </c>
      <c r="K14" s="170">
        <v>0</v>
      </c>
      <c r="L14" s="170">
        <v>0</v>
      </c>
      <c r="M14" s="170">
        <v>0</v>
      </c>
      <c r="N14" s="170">
        <v>0</v>
      </c>
      <c r="O14" s="170">
        <v>0</v>
      </c>
      <c r="P14" s="170">
        <v>0</v>
      </c>
      <c r="Q14" s="170">
        <v>0</v>
      </c>
      <c r="R14" s="170">
        <v>0</v>
      </c>
      <c r="S14" s="170">
        <v>0</v>
      </c>
      <c r="T14" s="170">
        <v>0</v>
      </c>
      <c r="U14" s="170">
        <v>0</v>
      </c>
      <c r="V14" s="170">
        <v>0</v>
      </c>
      <c r="W14" s="170">
        <v>0</v>
      </c>
      <c r="X14" s="170">
        <v>0</v>
      </c>
      <c r="Y14" s="170">
        <v>0</v>
      </c>
      <c r="Z14" s="170">
        <v>0</v>
      </c>
      <c r="AA14" s="170">
        <v>0</v>
      </c>
      <c r="AB14" s="170">
        <v>0</v>
      </c>
      <c r="AC14" s="170">
        <v>0</v>
      </c>
      <c r="AD14" s="170">
        <v>0</v>
      </c>
      <c r="AE14" s="170">
        <v>0</v>
      </c>
      <c r="AF14" s="170">
        <v>0</v>
      </c>
      <c r="AG14" s="170">
        <v>0</v>
      </c>
      <c r="AH14" s="170">
        <v>0</v>
      </c>
      <c r="AI14" s="170">
        <v>0</v>
      </c>
      <c r="AJ14" s="170">
        <v>0</v>
      </c>
      <c r="AK14" s="170">
        <v>0</v>
      </c>
      <c r="AL14" s="170">
        <v>0</v>
      </c>
      <c r="AM14" s="170">
        <v>0</v>
      </c>
      <c r="AN14" s="170">
        <v>0</v>
      </c>
      <c r="AO14" s="170">
        <v>0</v>
      </c>
      <c r="AP14" s="170">
        <v>0</v>
      </c>
      <c r="AQ14" s="170">
        <v>198</v>
      </c>
      <c r="AR14" s="170">
        <v>203</v>
      </c>
      <c r="AS14" s="170">
        <v>115</v>
      </c>
      <c r="AT14" s="170">
        <v>0</v>
      </c>
      <c r="AU14" s="170">
        <v>0</v>
      </c>
      <c r="AV14" s="169"/>
    </row>
    <row r="15" spans="1:60" s="47" customFormat="1" ht="8.1" customHeight="1" thickTop="1" thickBot="1" x14ac:dyDescent="0.3">
      <c r="A15" s="161"/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61">
        <f>'[3]PANEL DE CONTROL DISTRITAL'!A15</f>
        <v>3</v>
      </c>
      <c r="B16" s="162" t="str">
        <f>'[3]PANEL DE CONTROL DISTRITAL'!B15</f>
        <v>TRANSFERENCIA</v>
      </c>
      <c r="C16" s="163" t="str">
        <f>'[3]PANEL DE CONTROL DISTRITAL'!C15</f>
        <v>Responsable de Módulo</v>
      </c>
      <c r="D16" s="164" t="str">
        <f>'[3]PANEL DE CONTROL DISTRITAL'!D15</f>
        <v xml:space="preserve">Transacciones exitosas = </v>
      </c>
      <c r="E16" s="163" t="str">
        <f>'[3]PANEL DE CONTROL DISTRITAL'!E15</f>
        <v>(Número de Archivos de Transacción aceptados /Total de Archivos de Transacción procesados) x100</v>
      </c>
      <c r="F16" s="165" t="str">
        <f>'[3]PANEL DE CONTROL DISTRITAL'!F15</f>
        <v>Semanal (remesa)</v>
      </c>
      <c r="G16" s="166">
        <f>'[3]PANEL DE CONTROL DISTRITAL'!G15</f>
        <v>0.9</v>
      </c>
      <c r="H16" s="167" t="str">
        <f>'[3]PANEL DE CONTROL DISTRITAL'!H15</f>
        <v>Número de Archivos de Transacción aceptados</v>
      </c>
      <c r="I16" s="168">
        <v>0</v>
      </c>
      <c r="J16" s="168">
        <v>0</v>
      </c>
      <c r="K16" s="168">
        <v>0</v>
      </c>
      <c r="L16" s="168">
        <v>0</v>
      </c>
      <c r="M16" s="168">
        <v>0</v>
      </c>
      <c r="N16" s="168">
        <v>0</v>
      </c>
      <c r="O16" s="168">
        <v>0</v>
      </c>
      <c r="P16" s="168">
        <v>0</v>
      </c>
      <c r="Q16" s="168">
        <v>0</v>
      </c>
      <c r="R16" s="168">
        <v>0</v>
      </c>
      <c r="S16" s="168">
        <v>0</v>
      </c>
      <c r="T16" s="168">
        <v>0</v>
      </c>
      <c r="U16" s="168">
        <v>0</v>
      </c>
      <c r="V16" s="168">
        <v>0</v>
      </c>
      <c r="W16" s="168">
        <v>0</v>
      </c>
      <c r="X16" s="168">
        <v>0</v>
      </c>
      <c r="Y16" s="168">
        <v>0</v>
      </c>
      <c r="Z16" s="168">
        <v>0</v>
      </c>
      <c r="AA16" s="168">
        <v>0</v>
      </c>
      <c r="AB16" s="168">
        <v>0</v>
      </c>
      <c r="AC16" s="168">
        <v>0</v>
      </c>
      <c r="AD16" s="168">
        <v>0</v>
      </c>
      <c r="AE16" s="168">
        <v>0</v>
      </c>
      <c r="AF16" s="168">
        <v>0</v>
      </c>
      <c r="AG16" s="168">
        <v>0</v>
      </c>
      <c r="AH16" s="168">
        <v>0</v>
      </c>
      <c r="AI16" s="168">
        <v>0</v>
      </c>
      <c r="AJ16" s="168">
        <v>0</v>
      </c>
      <c r="AK16" s="168">
        <v>0</v>
      </c>
      <c r="AL16" s="168">
        <v>0</v>
      </c>
      <c r="AM16" s="168">
        <v>0</v>
      </c>
      <c r="AN16" s="168">
        <v>0</v>
      </c>
      <c r="AO16" s="168">
        <v>0</v>
      </c>
      <c r="AP16" s="168">
        <v>0</v>
      </c>
      <c r="AQ16" s="168">
        <v>196</v>
      </c>
      <c r="AR16" s="168">
        <v>201</v>
      </c>
      <c r="AS16" s="168">
        <v>114</v>
      </c>
      <c r="AT16" s="168">
        <v>0</v>
      </c>
      <c r="AU16" s="168">
        <v>0</v>
      </c>
      <c r="AV16" s="169">
        <f>IFERROR(SUM(I16:AU16)/SUM(I17:AU17),0)</f>
        <v>0.99031007751937983</v>
      </c>
    </row>
    <row r="17" spans="1:60" s="3" customFormat="1" ht="50.1" customHeight="1" thickTop="1" thickBot="1" x14ac:dyDescent="0.3">
      <c r="A17" s="161"/>
      <c r="B17" s="162"/>
      <c r="C17" s="163"/>
      <c r="D17" s="164"/>
      <c r="E17" s="163"/>
      <c r="F17" s="165"/>
      <c r="G17" s="166"/>
      <c r="H17" s="167" t="str">
        <f>'[3]PANEL DE CONTROL DISTRITAL'!H16</f>
        <v>Total de Archivos de Transacción procesados</v>
      </c>
      <c r="I17" s="170">
        <v>0</v>
      </c>
      <c r="J17" s="170">
        <v>0</v>
      </c>
      <c r="K17" s="170">
        <v>0</v>
      </c>
      <c r="L17" s="170">
        <v>0</v>
      </c>
      <c r="M17" s="170">
        <v>0</v>
      </c>
      <c r="N17" s="170">
        <v>0</v>
      </c>
      <c r="O17" s="170">
        <v>0</v>
      </c>
      <c r="P17" s="170">
        <v>0</v>
      </c>
      <c r="Q17" s="170">
        <v>0</v>
      </c>
      <c r="R17" s="170">
        <v>0</v>
      </c>
      <c r="S17" s="170">
        <v>0</v>
      </c>
      <c r="T17" s="170">
        <v>0</v>
      </c>
      <c r="U17" s="170">
        <v>0</v>
      </c>
      <c r="V17" s="170">
        <v>0</v>
      </c>
      <c r="W17" s="170">
        <v>0</v>
      </c>
      <c r="X17" s="170">
        <v>0</v>
      </c>
      <c r="Y17" s="170">
        <v>0</v>
      </c>
      <c r="Z17" s="170">
        <v>0</v>
      </c>
      <c r="AA17" s="170">
        <v>0</v>
      </c>
      <c r="AB17" s="170">
        <v>0</v>
      </c>
      <c r="AC17" s="170">
        <v>0</v>
      </c>
      <c r="AD17" s="170">
        <v>0</v>
      </c>
      <c r="AE17" s="170">
        <v>0</v>
      </c>
      <c r="AF17" s="170">
        <v>0</v>
      </c>
      <c r="AG17" s="170">
        <v>0</v>
      </c>
      <c r="AH17" s="170">
        <v>0</v>
      </c>
      <c r="AI17" s="170">
        <v>0</v>
      </c>
      <c r="AJ17" s="170">
        <v>0</v>
      </c>
      <c r="AK17" s="170">
        <v>0</v>
      </c>
      <c r="AL17" s="170">
        <v>0</v>
      </c>
      <c r="AM17" s="170">
        <v>0</v>
      </c>
      <c r="AN17" s="170">
        <v>0</v>
      </c>
      <c r="AO17" s="170">
        <v>0</v>
      </c>
      <c r="AP17" s="170">
        <v>0</v>
      </c>
      <c r="AQ17" s="170">
        <v>198</v>
      </c>
      <c r="AR17" s="170">
        <v>203</v>
      </c>
      <c r="AS17" s="170">
        <v>115</v>
      </c>
      <c r="AT17" s="170">
        <v>0</v>
      </c>
      <c r="AU17" s="170">
        <v>0</v>
      </c>
      <c r="AV17" s="169"/>
    </row>
    <row r="18" spans="1:60" s="47" customFormat="1" ht="8.1" customHeight="1" thickTop="1" thickBot="1" x14ac:dyDescent="0.3">
      <c r="A18" s="161"/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  <c r="AT18" s="161"/>
      <c r="AU18" s="161"/>
      <c r="AV18" s="161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61">
        <f>'[3]PANEL DE CONTROL DISTRITAL'!A18</f>
        <v>4</v>
      </c>
      <c r="B19" s="162" t="str">
        <f>'[3]PANEL DE CONTROL DISTRITAL'!B18</f>
        <v>CONCILIACIÓN</v>
      </c>
      <c r="C19" s="163" t="str">
        <f>'[3]PANEL DE CONTROL DISTRITAL'!C18</f>
        <v>Responsable de Módulo</v>
      </c>
      <c r="D19" s="164" t="str">
        <f>'[3]PANEL DE CONTROL DISTRITAL'!D18</f>
        <v xml:space="preserve">Credenciales disponibles para entrega = </v>
      </c>
      <c r="E19" s="163" t="str">
        <f>'[3]PANEL DE CONTROL DISTRITAL'!E18</f>
        <v>((Credenciales recibidas - credenciales inconsistentes) / Credenciales recibidas) x 100</v>
      </c>
      <c r="F19" s="165" t="str">
        <f>'[3]PANEL DE CONTROL DISTRITAL'!F18</f>
        <v>Semanal (remesa)</v>
      </c>
      <c r="G19" s="166">
        <f>'[3]PANEL DE CONTROL DISTRITAL'!G18</f>
        <v>0.9</v>
      </c>
      <c r="H19" s="167" t="str">
        <f>'[3]PANEL DE CONTROL DISTRITAL'!H18</f>
        <v xml:space="preserve">Credenciales Recibidas - Credenciales inconsistentes </v>
      </c>
      <c r="I19" s="168">
        <v>0</v>
      </c>
      <c r="J19" s="168">
        <v>0</v>
      </c>
      <c r="K19" s="168">
        <v>0</v>
      </c>
      <c r="L19" s="168">
        <v>0</v>
      </c>
      <c r="M19" s="168">
        <v>0</v>
      </c>
      <c r="N19" s="168">
        <v>0</v>
      </c>
      <c r="O19" s="168">
        <v>0</v>
      </c>
      <c r="P19" s="168">
        <v>0</v>
      </c>
      <c r="Q19" s="168">
        <v>0</v>
      </c>
      <c r="R19" s="168">
        <v>0</v>
      </c>
      <c r="S19" s="168">
        <v>0</v>
      </c>
      <c r="T19" s="168">
        <v>0</v>
      </c>
      <c r="U19" s="168">
        <v>0</v>
      </c>
      <c r="V19" s="168">
        <v>0</v>
      </c>
      <c r="W19" s="168">
        <v>0</v>
      </c>
      <c r="X19" s="168">
        <v>0</v>
      </c>
      <c r="Y19" s="168">
        <v>0</v>
      </c>
      <c r="Z19" s="168">
        <v>0</v>
      </c>
      <c r="AA19" s="168">
        <v>0</v>
      </c>
      <c r="AB19" s="168">
        <v>0</v>
      </c>
      <c r="AC19" s="168">
        <v>0</v>
      </c>
      <c r="AD19" s="168">
        <v>0</v>
      </c>
      <c r="AE19" s="168">
        <v>0</v>
      </c>
      <c r="AF19" s="168">
        <v>0</v>
      </c>
      <c r="AG19" s="168">
        <v>0</v>
      </c>
      <c r="AH19" s="168">
        <v>0</v>
      </c>
      <c r="AI19" s="168">
        <v>0</v>
      </c>
      <c r="AJ19" s="168">
        <v>0</v>
      </c>
      <c r="AK19" s="168">
        <v>0</v>
      </c>
      <c r="AL19" s="168">
        <v>0</v>
      </c>
      <c r="AM19" s="168">
        <v>0</v>
      </c>
      <c r="AN19" s="168">
        <v>0</v>
      </c>
      <c r="AO19" s="168">
        <v>0</v>
      </c>
      <c r="AP19" s="168">
        <v>0</v>
      </c>
      <c r="AQ19" s="168">
        <v>239</v>
      </c>
      <c r="AR19" s="168">
        <v>204</v>
      </c>
      <c r="AS19" s="168">
        <v>190</v>
      </c>
      <c r="AT19" s="168">
        <v>47</v>
      </c>
      <c r="AU19" s="168">
        <v>0</v>
      </c>
      <c r="AV19" s="169">
        <f>IFERROR(SUM(I19:AU19)/SUM(I20:AU20),0)</f>
        <v>1</v>
      </c>
    </row>
    <row r="20" spans="1:60" s="3" customFormat="1" ht="50.1" customHeight="1" thickTop="1" thickBot="1" x14ac:dyDescent="0.3">
      <c r="A20" s="161"/>
      <c r="B20" s="162"/>
      <c r="C20" s="163"/>
      <c r="D20" s="164"/>
      <c r="E20" s="163"/>
      <c r="F20" s="165"/>
      <c r="G20" s="166"/>
      <c r="H20" s="167" t="str">
        <f>'[3]PANEL DE CONTROL DISTRITAL'!H19</f>
        <v xml:space="preserve">Credenciales recibidas </v>
      </c>
      <c r="I20" s="170">
        <v>0</v>
      </c>
      <c r="J20" s="170">
        <v>0</v>
      </c>
      <c r="K20" s="170">
        <v>0</v>
      </c>
      <c r="L20" s="170">
        <v>0</v>
      </c>
      <c r="M20" s="170">
        <v>0</v>
      </c>
      <c r="N20" s="170">
        <v>0</v>
      </c>
      <c r="O20" s="170">
        <v>0</v>
      </c>
      <c r="P20" s="170">
        <v>0</v>
      </c>
      <c r="Q20" s="170">
        <v>0</v>
      </c>
      <c r="R20" s="170">
        <v>0</v>
      </c>
      <c r="S20" s="170">
        <v>0</v>
      </c>
      <c r="T20" s="170">
        <v>0</v>
      </c>
      <c r="U20" s="170">
        <v>0</v>
      </c>
      <c r="V20" s="170">
        <v>0</v>
      </c>
      <c r="W20" s="170">
        <v>0</v>
      </c>
      <c r="X20" s="170">
        <v>0</v>
      </c>
      <c r="Y20" s="170">
        <v>0</v>
      </c>
      <c r="Z20" s="170">
        <v>0</v>
      </c>
      <c r="AA20" s="170">
        <v>0</v>
      </c>
      <c r="AB20" s="170">
        <v>0</v>
      </c>
      <c r="AC20" s="170">
        <v>0</v>
      </c>
      <c r="AD20" s="170">
        <v>0</v>
      </c>
      <c r="AE20" s="170">
        <v>0</v>
      </c>
      <c r="AF20" s="170">
        <v>0</v>
      </c>
      <c r="AG20" s="170">
        <v>0</v>
      </c>
      <c r="AH20" s="170">
        <v>0</v>
      </c>
      <c r="AI20" s="170">
        <v>0</v>
      </c>
      <c r="AJ20" s="170">
        <v>0</v>
      </c>
      <c r="AK20" s="170">
        <v>0</v>
      </c>
      <c r="AL20" s="170">
        <v>0</v>
      </c>
      <c r="AM20" s="170">
        <v>0</v>
      </c>
      <c r="AN20" s="170">
        <v>0</v>
      </c>
      <c r="AO20" s="170">
        <v>0</v>
      </c>
      <c r="AP20" s="170">
        <v>0</v>
      </c>
      <c r="AQ20" s="170">
        <v>239</v>
      </c>
      <c r="AR20" s="170">
        <v>204</v>
      </c>
      <c r="AS20" s="170">
        <v>190</v>
      </c>
      <c r="AT20" s="170">
        <v>47</v>
      </c>
      <c r="AU20" s="170">
        <v>0</v>
      </c>
      <c r="AV20" s="169"/>
    </row>
    <row r="21" spans="1:60" s="47" customFormat="1" ht="7.5" customHeight="1" thickTop="1" thickBot="1" x14ac:dyDescent="0.3">
      <c r="A21" s="171"/>
      <c r="B21" s="172"/>
      <c r="C21" s="173"/>
      <c r="D21" s="174"/>
      <c r="E21" s="173"/>
      <c r="F21" s="175"/>
      <c r="G21" s="176"/>
      <c r="H21" s="177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9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61">
        <f>'[3]PANEL DE CONTROL DISTRITAL'!A21</f>
        <v>5</v>
      </c>
      <c r="B22" s="162" t="str">
        <f>'[3]PANEL DE CONTROL DISTRITAL'!B21</f>
        <v>CONCILIACIÓN</v>
      </c>
      <c r="C22" s="163" t="str">
        <f>'[3]PANEL DE CONTROL DISTRITAL'!C21</f>
        <v>Responsable de Módulo</v>
      </c>
      <c r="D22" s="164" t="str">
        <f>'[3]PANEL DE CONTROL DISTRITAL'!D21</f>
        <v xml:space="preserve">Credenciales disponibles para entrega = </v>
      </c>
      <c r="E22" s="163" t="str">
        <f>'[3]PANEL DE CONTROL DISTRITAL'!E21</f>
        <v>(Credenciales en resguardo / Credenciales totales en SIIRFE disponibles para entrega) x 100</v>
      </c>
      <c r="F22" s="165" t="str">
        <f>'[3]PANEL DE CONTROL DISTRITAL'!F21</f>
        <v>Semanal (remesa)</v>
      </c>
      <c r="G22" s="166">
        <f>'[3]PANEL DE CONTROL DISTRITAL'!G21</f>
        <v>1</v>
      </c>
      <c r="H22" s="167" t="str">
        <f>'[3]PANEL DE CONTROL DISTRITAL'!H21</f>
        <v>Credenciales en resguardo</v>
      </c>
      <c r="I22" s="168">
        <v>0</v>
      </c>
      <c r="J22" s="168">
        <v>0</v>
      </c>
      <c r="K22" s="168">
        <v>0</v>
      </c>
      <c r="L22" s="168">
        <v>0</v>
      </c>
      <c r="M22" s="168">
        <v>0</v>
      </c>
      <c r="N22" s="168">
        <v>0</v>
      </c>
      <c r="O22" s="168">
        <v>0</v>
      </c>
      <c r="P22" s="168">
        <v>0</v>
      </c>
      <c r="Q22" s="168">
        <v>0</v>
      </c>
      <c r="R22" s="168">
        <v>0</v>
      </c>
      <c r="S22" s="168">
        <v>0</v>
      </c>
      <c r="T22" s="168">
        <v>0</v>
      </c>
      <c r="U22" s="168">
        <v>0</v>
      </c>
      <c r="V22" s="168">
        <v>0</v>
      </c>
      <c r="W22" s="168">
        <v>0</v>
      </c>
      <c r="X22" s="168">
        <v>0</v>
      </c>
      <c r="Y22" s="168">
        <v>0</v>
      </c>
      <c r="Z22" s="168">
        <v>0</v>
      </c>
      <c r="AA22" s="168">
        <v>0</v>
      </c>
      <c r="AB22" s="168">
        <v>0</v>
      </c>
      <c r="AC22" s="168">
        <v>0</v>
      </c>
      <c r="AD22" s="168">
        <v>0</v>
      </c>
      <c r="AE22" s="168">
        <v>0</v>
      </c>
      <c r="AF22" s="168">
        <v>0</v>
      </c>
      <c r="AG22" s="168">
        <v>0</v>
      </c>
      <c r="AH22" s="168">
        <v>0</v>
      </c>
      <c r="AI22" s="168">
        <v>0</v>
      </c>
      <c r="AJ22" s="168">
        <v>0</v>
      </c>
      <c r="AK22" s="168">
        <v>0</v>
      </c>
      <c r="AL22" s="168">
        <v>0</v>
      </c>
      <c r="AM22" s="168">
        <v>0</v>
      </c>
      <c r="AN22" s="168">
        <v>0</v>
      </c>
      <c r="AO22" s="168">
        <v>0</v>
      </c>
      <c r="AP22" s="168">
        <v>0</v>
      </c>
      <c r="AQ22" s="168">
        <v>578</v>
      </c>
      <c r="AR22" s="168">
        <v>475</v>
      </c>
      <c r="AS22" s="168">
        <v>398</v>
      </c>
      <c r="AT22" s="168">
        <v>167</v>
      </c>
      <c r="AU22" s="168">
        <v>144</v>
      </c>
      <c r="AV22" s="169">
        <f>IFERROR(SUM(I22:AU22)/SUM(I23:AU23),0)</f>
        <v>1</v>
      </c>
    </row>
    <row r="23" spans="1:60" s="3" customFormat="1" ht="50.1" customHeight="1" thickTop="1" thickBot="1" x14ac:dyDescent="0.3">
      <c r="A23" s="161"/>
      <c r="B23" s="162"/>
      <c r="C23" s="163"/>
      <c r="D23" s="164"/>
      <c r="E23" s="163"/>
      <c r="F23" s="165"/>
      <c r="G23" s="166"/>
      <c r="H23" s="167" t="str">
        <f>'[3]PANEL DE CONTROL DISTRITAL'!H22</f>
        <v>Credenciales totales en SIIRFE disponibles para entrega</v>
      </c>
      <c r="I23" s="170">
        <v>0</v>
      </c>
      <c r="J23" s="170">
        <v>0</v>
      </c>
      <c r="K23" s="170">
        <v>0</v>
      </c>
      <c r="L23" s="170">
        <v>0</v>
      </c>
      <c r="M23" s="170">
        <v>0</v>
      </c>
      <c r="N23" s="170">
        <v>0</v>
      </c>
      <c r="O23" s="170">
        <v>0</v>
      </c>
      <c r="P23" s="170">
        <v>0</v>
      </c>
      <c r="Q23" s="170">
        <v>0</v>
      </c>
      <c r="R23" s="170">
        <v>0</v>
      </c>
      <c r="S23" s="170">
        <v>0</v>
      </c>
      <c r="T23" s="170">
        <v>0</v>
      </c>
      <c r="U23" s="170">
        <v>0</v>
      </c>
      <c r="V23" s="170">
        <v>0</v>
      </c>
      <c r="W23" s="170">
        <v>0</v>
      </c>
      <c r="X23" s="170">
        <v>0</v>
      </c>
      <c r="Y23" s="170">
        <v>0</v>
      </c>
      <c r="Z23" s="170">
        <v>0</v>
      </c>
      <c r="AA23" s="170">
        <v>0</v>
      </c>
      <c r="AB23" s="170">
        <v>0</v>
      </c>
      <c r="AC23" s="170">
        <v>0</v>
      </c>
      <c r="AD23" s="170">
        <v>0</v>
      </c>
      <c r="AE23" s="170">
        <v>0</v>
      </c>
      <c r="AF23" s="170">
        <v>0</v>
      </c>
      <c r="AG23" s="170">
        <v>0</v>
      </c>
      <c r="AH23" s="170">
        <v>0</v>
      </c>
      <c r="AI23" s="170">
        <v>0</v>
      </c>
      <c r="AJ23" s="170">
        <v>0</v>
      </c>
      <c r="AK23" s="170">
        <v>0</v>
      </c>
      <c r="AL23" s="170">
        <v>0</v>
      </c>
      <c r="AM23" s="170">
        <v>0</v>
      </c>
      <c r="AN23" s="170">
        <v>0</v>
      </c>
      <c r="AO23" s="170">
        <v>0</v>
      </c>
      <c r="AP23" s="170">
        <v>0</v>
      </c>
      <c r="AQ23" s="170">
        <v>578</v>
      </c>
      <c r="AR23" s="170">
        <v>475</v>
      </c>
      <c r="AS23" s="170">
        <v>398</v>
      </c>
      <c r="AT23" s="170">
        <v>167</v>
      </c>
      <c r="AU23" s="170">
        <v>144</v>
      </c>
      <c r="AV23" s="169"/>
    </row>
    <row r="24" spans="1:60" s="4" customFormat="1" ht="7.5" customHeight="1" thickTop="1" thickBot="1" x14ac:dyDescent="0.3">
      <c r="A24" s="161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</row>
    <row r="25" spans="1:60" ht="50.1" customHeight="1" thickTop="1" thickBot="1" x14ac:dyDescent="0.3">
      <c r="A25" s="161">
        <f>'[3]PANEL DE CONTROL DISTRITAL'!A24</f>
        <v>6</v>
      </c>
      <c r="B25" s="162" t="str">
        <f>'[3]PANEL DE CONTROL DISTRITAL'!B24</f>
        <v>ENTREGA</v>
      </c>
      <c r="C25" s="163" t="str">
        <f>'[3]PANEL DE CONTROL DISTRITAL'!C24</f>
        <v>Operador de Equipo Tecnológico</v>
      </c>
      <c r="D25" s="164" t="str">
        <f>'[3]PANEL DE CONTROL DISTRITAL'!D24</f>
        <v xml:space="preserve">Efectividad de entrega de CPV en MAC = </v>
      </c>
      <c r="E25" s="163" t="str">
        <f>'[3]PANEL DE CONTROL DISTRITAL'!E24</f>
        <v>(Total de credenciales entregadas / Total de credenciales solicitadas) x 100</v>
      </c>
      <c r="F25" s="165" t="str">
        <f>'[3]PANEL DE CONTROL DISTRITAL'!F24</f>
        <v>Semanal (remesa)</v>
      </c>
      <c r="G25" s="166">
        <f>'[3]PANEL DE CONTROL DISTRITAL'!G24</f>
        <v>0.9</v>
      </c>
      <c r="H25" s="167" t="str">
        <f>'[3]PANEL DE CONTROL DISTRITAL'!H24</f>
        <v xml:space="preserve">Total de credenciales entregadas </v>
      </c>
      <c r="I25" s="168">
        <v>0</v>
      </c>
      <c r="J25" s="168">
        <v>0</v>
      </c>
      <c r="K25" s="168">
        <v>0</v>
      </c>
      <c r="L25" s="168">
        <v>0</v>
      </c>
      <c r="M25" s="168">
        <v>0</v>
      </c>
      <c r="N25" s="168">
        <v>0</v>
      </c>
      <c r="O25" s="168">
        <v>0</v>
      </c>
      <c r="P25" s="168">
        <v>0</v>
      </c>
      <c r="Q25" s="168">
        <v>0</v>
      </c>
      <c r="R25" s="168">
        <v>0</v>
      </c>
      <c r="S25" s="168">
        <v>0</v>
      </c>
      <c r="T25" s="168">
        <v>0</v>
      </c>
      <c r="U25" s="168">
        <v>0</v>
      </c>
      <c r="V25" s="168">
        <v>0</v>
      </c>
      <c r="W25" s="168">
        <v>0</v>
      </c>
      <c r="X25" s="168">
        <v>0</v>
      </c>
      <c r="Y25" s="168">
        <v>0</v>
      </c>
      <c r="Z25" s="168">
        <v>0</v>
      </c>
      <c r="AA25" s="168">
        <v>0</v>
      </c>
      <c r="AB25" s="168">
        <v>0</v>
      </c>
      <c r="AC25" s="168">
        <v>0</v>
      </c>
      <c r="AD25" s="168">
        <v>0</v>
      </c>
      <c r="AE25" s="168">
        <v>0</v>
      </c>
      <c r="AF25" s="168">
        <v>0</v>
      </c>
      <c r="AG25" s="168">
        <v>0</v>
      </c>
      <c r="AH25" s="168">
        <v>0</v>
      </c>
      <c r="AI25" s="168">
        <v>0</v>
      </c>
      <c r="AJ25" s="168">
        <v>0</v>
      </c>
      <c r="AK25" s="168">
        <v>0</v>
      </c>
      <c r="AL25" s="168">
        <v>0</v>
      </c>
      <c r="AM25" s="168">
        <v>0</v>
      </c>
      <c r="AN25" s="168">
        <v>0</v>
      </c>
      <c r="AO25" s="168">
        <v>0</v>
      </c>
      <c r="AP25" s="168">
        <v>0</v>
      </c>
      <c r="AQ25" s="168">
        <v>279</v>
      </c>
      <c r="AR25" s="168">
        <v>307</v>
      </c>
      <c r="AS25" s="168">
        <v>267</v>
      </c>
      <c r="AT25" s="168">
        <v>278</v>
      </c>
      <c r="AU25" s="168">
        <v>25</v>
      </c>
      <c r="AV25" s="169">
        <f>IFERROR(SUM(I25:AU25)/SUM(I26:AU26),0)</f>
        <v>1</v>
      </c>
    </row>
    <row r="26" spans="1:60" ht="50.1" customHeight="1" thickTop="1" thickBot="1" x14ac:dyDescent="0.3">
      <c r="A26" s="161"/>
      <c r="B26" s="162"/>
      <c r="C26" s="163"/>
      <c r="D26" s="164"/>
      <c r="E26" s="163"/>
      <c r="F26" s="165"/>
      <c r="G26" s="166"/>
      <c r="H26" s="167" t="str">
        <f>'[3]PANEL DE CONTROL DISTRITAL'!H25</f>
        <v xml:space="preserve"> Total de credenciales solicitadas</v>
      </c>
      <c r="I26" s="170">
        <v>0</v>
      </c>
      <c r="J26" s="170">
        <v>0</v>
      </c>
      <c r="K26" s="170">
        <v>0</v>
      </c>
      <c r="L26" s="170">
        <v>0</v>
      </c>
      <c r="M26" s="170">
        <v>0</v>
      </c>
      <c r="N26" s="170">
        <v>0</v>
      </c>
      <c r="O26" s="170">
        <v>0</v>
      </c>
      <c r="P26" s="170">
        <v>0</v>
      </c>
      <c r="Q26" s="170">
        <v>0</v>
      </c>
      <c r="R26" s="170">
        <v>0</v>
      </c>
      <c r="S26" s="170">
        <v>0</v>
      </c>
      <c r="T26" s="170">
        <v>0</v>
      </c>
      <c r="U26" s="170">
        <v>0</v>
      </c>
      <c r="V26" s="170">
        <v>0</v>
      </c>
      <c r="W26" s="170">
        <v>0</v>
      </c>
      <c r="X26" s="170">
        <v>0</v>
      </c>
      <c r="Y26" s="170">
        <v>0</v>
      </c>
      <c r="Z26" s="170">
        <v>0</v>
      </c>
      <c r="AA26" s="170">
        <v>0</v>
      </c>
      <c r="AB26" s="170">
        <v>0</v>
      </c>
      <c r="AC26" s="170">
        <v>0</v>
      </c>
      <c r="AD26" s="170">
        <v>0</v>
      </c>
      <c r="AE26" s="170">
        <v>0</v>
      </c>
      <c r="AF26" s="170">
        <v>0</v>
      </c>
      <c r="AG26" s="170">
        <v>0</v>
      </c>
      <c r="AH26" s="170">
        <v>0</v>
      </c>
      <c r="AI26" s="170">
        <v>0</v>
      </c>
      <c r="AJ26" s="170">
        <v>0</v>
      </c>
      <c r="AK26" s="170">
        <v>0</v>
      </c>
      <c r="AL26" s="170">
        <v>0</v>
      </c>
      <c r="AM26" s="170">
        <v>0</v>
      </c>
      <c r="AN26" s="170">
        <v>0</v>
      </c>
      <c r="AO26" s="170">
        <v>0</v>
      </c>
      <c r="AP26" s="170">
        <v>0</v>
      </c>
      <c r="AQ26" s="170">
        <v>279</v>
      </c>
      <c r="AR26" s="170">
        <v>307</v>
      </c>
      <c r="AS26" s="170">
        <v>267</v>
      </c>
      <c r="AT26" s="170">
        <v>278</v>
      </c>
      <c r="AU26" s="170">
        <v>25</v>
      </c>
      <c r="AV26" s="16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F22:F23"/>
    <mergeCell ref="G22:G23"/>
    <mergeCell ref="AV22:AV23"/>
    <mergeCell ref="I29:L29"/>
    <mergeCell ref="B34:M34"/>
    <mergeCell ref="A22:A23"/>
    <mergeCell ref="B22:B23"/>
    <mergeCell ref="C22:C23"/>
    <mergeCell ref="D22:D23"/>
    <mergeCell ref="E22:E23"/>
    <mergeCell ref="F16:F17"/>
    <mergeCell ref="G16:G17"/>
    <mergeCell ref="AV16:AV17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AV15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E10:E11"/>
    <mergeCell ref="F10:F11"/>
    <mergeCell ref="G10:G11"/>
    <mergeCell ref="AV10:AV11"/>
    <mergeCell ref="AS2:AV2"/>
    <mergeCell ref="A1:AV1"/>
    <mergeCell ref="F2:G2"/>
    <mergeCell ref="A4:AV4"/>
    <mergeCell ref="A5:AV5"/>
    <mergeCell ref="A6:A9"/>
    <mergeCell ref="B6:H6"/>
    <mergeCell ref="I6:AU6"/>
    <mergeCell ref="AV6:AV9"/>
    <mergeCell ref="B7:D7"/>
    <mergeCell ref="E7:H7"/>
    <mergeCell ref="I7:AU7"/>
    <mergeCell ref="B8:AU8"/>
    <mergeCell ref="B35:G35"/>
    <mergeCell ref="H35:M35"/>
    <mergeCell ref="B36:G37"/>
    <mergeCell ref="H36:M37"/>
    <mergeCell ref="A24:AV24"/>
    <mergeCell ref="A25:A26"/>
    <mergeCell ref="B25:B26"/>
    <mergeCell ref="C25:C26"/>
    <mergeCell ref="D25:D26"/>
    <mergeCell ref="E25:E26"/>
    <mergeCell ref="F25:F26"/>
    <mergeCell ref="G25:G26"/>
    <mergeCell ref="AV25:AV26"/>
  </mergeCells>
  <conditionalFormatting sqref="I21:AP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67" priority="2" operator="greaterThan">
      <formula>95%</formula>
    </cfRule>
    <cfRule type="cellIs" dxfId="66" priority="3" operator="greaterThanOrEqual">
      <formula>90%</formula>
    </cfRule>
    <cfRule type="cellIs" dxfId="65" priority="4" operator="lessThan">
      <formula>89.99%</formula>
    </cfRule>
  </conditionalFormatting>
  <conditionalFormatting sqref="AV13">
    <cfRule type="cellIs" dxfId="64" priority="5" operator="greaterThan">
      <formula>95%</formula>
    </cfRule>
    <cfRule type="cellIs" dxfId="63" priority="6" operator="greaterThanOrEqual">
      <formula>90%</formula>
    </cfRule>
    <cfRule type="cellIs" dxfId="62" priority="7" operator="lessThan">
      <formula>89.99%</formula>
    </cfRule>
  </conditionalFormatting>
  <conditionalFormatting sqref="AV16">
    <cfRule type="cellIs" dxfId="61" priority="8" operator="greaterThan">
      <formula>95%</formula>
    </cfRule>
    <cfRule type="cellIs" dxfId="60" priority="9" operator="greaterThanOrEqual">
      <formula>90%</formula>
    </cfRule>
    <cfRule type="cellIs" dxfId="59" priority="10" operator="lessThan">
      <formula>89.99%</formula>
    </cfRule>
  </conditionalFormatting>
  <conditionalFormatting sqref="AV19">
    <cfRule type="cellIs" dxfId="58" priority="11" operator="greaterThan">
      <formula>95%</formula>
    </cfRule>
    <cfRule type="cellIs" dxfId="57" priority="12" operator="greaterThanOrEqual">
      <formula>90%</formula>
    </cfRule>
    <cfRule type="cellIs" dxfId="56" priority="13" operator="lessThan">
      <formula>89.99%</formula>
    </cfRule>
  </conditionalFormatting>
  <conditionalFormatting sqref="AV25">
    <cfRule type="cellIs" dxfId="55" priority="14" operator="greaterThan">
      <formula>95%</formula>
    </cfRule>
    <cfRule type="cellIs" dxfId="54" priority="15" operator="greaterThanOrEqual">
      <formula>90%</formula>
    </cfRule>
    <cfRule type="cellIs" dxfId="53" priority="16" operator="lessThan">
      <formula>89.99%</formula>
    </cfRule>
  </conditionalFormatting>
  <conditionalFormatting sqref="AV22">
    <cfRule type="cellIs" dxfId="52" priority="17" operator="greaterThanOrEqual">
      <formula>100%</formula>
    </cfRule>
    <cfRule type="cellIs" dxfId="51" priority="18" operator="lessThan">
      <formula>99.99%</formula>
    </cfRule>
  </conditionalFormatting>
  <conditionalFormatting sqref="AQ21:AU21">
    <cfRule type="colorScale" priority="19">
      <colorScale>
        <cfvo type="min"/>
        <cfvo type="percentile" val="50"/>
        <cfvo type="max"/>
        <color rgb="FFE98BD7"/>
        <color rgb="FFD5007F"/>
        <color rgb="FF950054"/>
      </colorScale>
    </cfRule>
  </conditionalFormatting>
  <dataValidations count="1">
    <dataValidation showDropDown="1" showInputMessage="1" showErrorMessage="1" sqref="G10:G11 G13:G14 G16:G17 G19:G23 C21 G25:G26" xr:uid="{DE115895-0575-4B64-AE01-C63628DCBEEE}">
      <formula1>0</formula1>
      <formula2>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779FD-23CC-47D9-A573-686E7C474D11}">
  <sheetPr>
    <tabColor rgb="FF002060"/>
  </sheetPr>
  <dimension ref="A1:BH48"/>
  <sheetViews>
    <sheetView showGridLines="0" zoomScale="80" zoomScaleNormal="80" workbookViewId="0">
      <selection activeCell="A10" sqref="A10:A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12</v>
      </c>
      <c r="F2" s="122" t="s">
        <v>70</v>
      </c>
      <c r="G2" s="122"/>
      <c r="H2" s="22">
        <v>301253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61">
        <f>'[3]PANEL DE CONTROL DISTRITAL'!A9</f>
        <v>1</v>
      </c>
      <c r="B10" s="162" t="str">
        <f>'[3]PANEL DE CONTROL DISTRITAL'!B9</f>
        <v>ENTREVISTA</v>
      </c>
      <c r="C10" s="163" t="str">
        <f>'[3]PANEL DE CONTROL DISTRITAL'!C9</f>
        <v xml:space="preserve"> Auxiliar de Atención Ciudadana</v>
      </c>
      <c r="D10" s="164" t="str">
        <f>'[3]PANEL DE CONTROL DISTRITAL'!D9</f>
        <v>Efectividad de la entrevista =</v>
      </c>
      <c r="E10" s="163" t="str">
        <f>'[3]PANEL DE CONTROL DISTRITAL'!E9</f>
        <v>(Número de trámites aplicados / (Número de fichas requisitadas - Notificaciones de improcedencia de trámite)) x 100</v>
      </c>
      <c r="F10" s="165" t="str">
        <f>'[3]PANEL DE CONTROL DISTRITAL'!F9</f>
        <v>Semanal (remesa)</v>
      </c>
      <c r="G10" s="166">
        <f>'[3]PANEL DE CONTROL DISTRITAL'!G9</f>
        <v>0.9</v>
      </c>
      <c r="H10" s="167" t="str">
        <f>'[3]PANEL DE CONTROL DISTRITAL'!H9</f>
        <v>Número de trámites aplicados</v>
      </c>
      <c r="I10" s="168">
        <v>0</v>
      </c>
      <c r="J10" s="168">
        <v>0</v>
      </c>
      <c r="K10" s="168">
        <v>0</v>
      </c>
      <c r="L10" s="168">
        <v>0</v>
      </c>
      <c r="M10" s="168">
        <v>0</v>
      </c>
      <c r="N10" s="168">
        <v>0</v>
      </c>
      <c r="O10" s="168">
        <v>0</v>
      </c>
      <c r="P10" s="168">
        <v>0</v>
      </c>
      <c r="Q10" s="168">
        <v>0</v>
      </c>
      <c r="R10" s="168">
        <v>0</v>
      </c>
      <c r="S10" s="168">
        <v>0</v>
      </c>
      <c r="T10" s="168">
        <v>0</v>
      </c>
      <c r="U10" s="168">
        <v>0</v>
      </c>
      <c r="V10" s="168">
        <v>0</v>
      </c>
      <c r="W10" s="168">
        <v>0</v>
      </c>
      <c r="X10" s="168">
        <v>0</v>
      </c>
      <c r="Y10" s="168">
        <v>0</v>
      </c>
      <c r="Z10" s="168">
        <v>0</v>
      </c>
      <c r="AA10" s="168">
        <v>0</v>
      </c>
      <c r="AB10" s="168">
        <v>0</v>
      </c>
      <c r="AC10" s="168">
        <v>0</v>
      </c>
      <c r="AD10" s="168">
        <v>0</v>
      </c>
      <c r="AE10" s="168">
        <v>0</v>
      </c>
      <c r="AF10" s="168">
        <v>0</v>
      </c>
      <c r="AG10" s="168">
        <v>0</v>
      </c>
      <c r="AH10" s="168">
        <v>0</v>
      </c>
      <c r="AI10" s="168">
        <v>0</v>
      </c>
      <c r="AJ10" s="168">
        <v>0</v>
      </c>
      <c r="AK10" s="168">
        <v>0</v>
      </c>
      <c r="AL10" s="168">
        <v>0</v>
      </c>
      <c r="AM10" s="168">
        <v>0</v>
      </c>
      <c r="AN10" s="168">
        <v>0</v>
      </c>
      <c r="AO10" s="168">
        <v>0</v>
      </c>
      <c r="AP10" s="168">
        <v>0</v>
      </c>
      <c r="AQ10" s="168">
        <v>374</v>
      </c>
      <c r="AR10" s="168">
        <v>379</v>
      </c>
      <c r="AS10" s="168">
        <v>241</v>
      </c>
      <c r="AT10" s="168">
        <v>0</v>
      </c>
      <c r="AU10" s="168">
        <v>0</v>
      </c>
      <c r="AV10" s="169">
        <f>IFERROR(SUM(I10:AU10)/SUM(I11:AU11),0)</f>
        <v>1</v>
      </c>
    </row>
    <row r="11" spans="1:60" s="2" customFormat="1" ht="50.1" customHeight="1" thickTop="1" thickBot="1" x14ac:dyDescent="0.3">
      <c r="A11" s="161"/>
      <c r="B11" s="162"/>
      <c r="C11" s="163"/>
      <c r="D11" s="164"/>
      <c r="E11" s="163"/>
      <c r="F11" s="165"/>
      <c r="G11" s="166"/>
      <c r="H11" s="167" t="str">
        <f>'[3]PANEL DE CONTROL DISTRITAL'!H10</f>
        <v>Número de fichas requisitadas - Notificaciones de improcedencia de trámite</v>
      </c>
      <c r="I11" s="170">
        <v>0</v>
      </c>
      <c r="J11" s="170">
        <v>0</v>
      </c>
      <c r="K11" s="170">
        <v>0</v>
      </c>
      <c r="L11" s="170">
        <v>0</v>
      </c>
      <c r="M11" s="170">
        <v>0</v>
      </c>
      <c r="N11" s="170">
        <v>0</v>
      </c>
      <c r="O11" s="170">
        <v>0</v>
      </c>
      <c r="P11" s="170">
        <v>0</v>
      </c>
      <c r="Q11" s="170">
        <v>0</v>
      </c>
      <c r="R11" s="170">
        <v>0</v>
      </c>
      <c r="S11" s="170">
        <v>0</v>
      </c>
      <c r="T11" s="170">
        <v>0</v>
      </c>
      <c r="U11" s="170">
        <v>0</v>
      </c>
      <c r="V11" s="170">
        <v>0</v>
      </c>
      <c r="W11" s="170">
        <v>0</v>
      </c>
      <c r="X11" s="170">
        <v>0</v>
      </c>
      <c r="Y11" s="170">
        <v>0</v>
      </c>
      <c r="Z11" s="170">
        <v>0</v>
      </c>
      <c r="AA11" s="170">
        <v>0</v>
      </c>
      <c r="AB11" s="170">
        <v>0</v>
      </c>
      <c r="AC11" s="170">
        <v>0</v>
      </c>
      <c r="AD11" s="170">
        <v>0</v>
      </c>
      <c r="AE11" s="170">
        <v>0</v>
      </c>
      <c r="AF11" s="170">
        <v>0</v>
      </c>
      <c r="AG11" s="170">
        <v>0</v>
      </c>
      <c r="AH11" s="170">
        <v>0</v>
      </c>
      <c r="AI11" s="170">
        <v>0</v>
      </c>
      <c r="AJ11" s="170">
        <v>0</v>
      </c>
      <c r="AK11" s="170">
        <v>0</v>
      </c>
      <c r="AL11" s="170">
        <v>0</v>
      </c>
      <c r="AM11" s="170">
        <v>0</v>
      </c>
      <c r="AN11" s="170">
        <v>0</v>
      </c>
      <c r="AO11" s="170">
        <v>0</v>
      </c>
      <c r="AP11" s="170">
        <v>0</v>
      </c>
      <c r="AQ11" s="170">
        <v>374</v>
      </c>
      <c r="AR11" s="170">
        <v>379</v>
      </c>
      <c r="AS11" s="170">
        <v>241</v>
      </c>
      <c r="AT11" s="170">
        <v>0</v>
      </c>
      <c r="AU11" s="170">
        <v>0</v>
      </c>
      <c r="AV11" s="169"/>
    </row>
    <row r="12" spans="1:60" s="47" customFormat="1" ht="8.1" customHeight="1" thickTop="1" thickBot="1" x14ac:dyDescent="0.3">
      <c r="A12" s="161"/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61">
        <f>'[3]PANEL DE CONTROL DISTRITAL'!A12</f>
        <v>2</v>
      </c>
      <c r="B13" s="162" t="str">
        <f>'[3]PANEL DE CONTROL DISTRITAL'!B12</f>
        <v>TRÁMITE</v>
      </c>
      <c r="C13" s="163" t="str">
        <f>'[3]PANEL DE CONTROL DISTRITAL'!C12</f>
        <v>Operador de Equipo Tecnológico</v>
      </c>
      <c r="D13" s="164" t="str">
        <f>'[3]PANEL DE CONTROL DISTRITAL'!D12</f>
        <v>Trámites exitosos efectivos=</v>
      </c>
      <c r="E13" s="163" t="str">
        <f>'[3]PANEL DE CONTROL DISTRITAL'!E12</f>
        <v>(Número de trámites exitosos / Número de trámites aplicados) x 100</v>
      </c>
      <c r="F13" s="165" t="str">
        <f>'[3]PANEL DE CONTROL DISTRITAL'!F12</f>
        <v>Semanal (remesa)</v>
      </c>
      <c r="G13" s="166">
        <f>'[3]PANEL DE CONTROL DISTRITAL'!G12</f>
        <v>0.9</v>
      </c>
      <c r="H13" s="167" t="str">
        <f>'[3]PANEL DE CONTROL DISTRITAL'!H12</f>
        <v>Número de trámites exitosos</v>
      </c>
      <c r="I13" s="168">
        <v>0</v>
      </c>
      <c r="J13" s="168">
        <v>0</v>
      </c>
      <c r="K13" s="168">
        <v>0</v>
      </c>
      <c r="L13" s="168">
        <v>0</v>
      </c>
      <c r="M13" s="168">
        <v>0</v>
      </c>
      <c r="N13" s="168">
        <v>0</v>
      </c>
      <c r="O13" s="168">
        <v>0</v>
      </c>
      <c r="P13" s="168">
        <v>0</v>
      </c>
      <c r="Q13" s="168">
        <v>0</v>
      </c>
      <c r="R13" s="168">
        <v>0</v>
      </c>
      <c r="S13" s="168">
        <v>0</v>
      </c>
      <c r="T13" s="168">
        <v>0</v>
      </c>
      <c r="U13" s="168">
        <v>0</v>
      </c>
      <c r="V13" s="168">
        <v>0</v>
      </c>
      <c r="W13" s="168">
        <v>0</v>
      </c>
      <c r="X13" s="168">
        <v>0</v>
      </c>
      <c r="Y13" s="168">
        <v>0</v>
      </c>
      <c r="Z13" s="168">
        <v>0</v>
      </c>
      <c r="AA13" s="168">
        <v>0</v>
      </c>
      <c r="AB13" s="168">
        <v>0</v>
      </c>
      <c r="AC13" s="168">
        <v>0</v>
      </c>
      <c r="AD13" s="168">
        <v>0</v>
      </c>
      <c r="AE13" s="168">
        <v>0</v>
      </c>
      <c r="AF13" s="168">
        <v>0</v>
      </c>
      <c r="AG13" s="168">
        <v>0</v>
      </c>
      <c r="AH13" s="168">
        <v>0</v>
      </c>
      <c r="AI13" s="168">
        <v>0</v>
      </c>
      <c r="AJ13" s="168">
        <v>0</v>
      </c>
      <c r="AK13" s="168">
        <v>0</v>
      </c>
      <c r="AL13" s="168">
        <v>0</v>
      </c>
      <c r="AM13" s="168">
        <v>0</v>
      </c>
      <c r="AN13" s="168">
        <v>0</v>
      </c>
      <c r="AO13" s="168">
        <v>0</v>
      </c>
      <c r="AP13" s="168">
        <v>0</v>
      </c>
      <c r="AQ13" s="168">
        <v>373</v>
      </c>
      <c r="AR13" s="168">
        <v>379</v>
      </c>
      <c r="AS13" s="168">
        <v>241</v>
      </c>
      <c r="AT13" s="168">
        <v>0</v>
      </c>
      <c r="AU13" s="168">
        <v>0</v>
      </c>
      <c r="AV13" s="169">
        <f>IFERROR(SUM(I13:AU13)/SUM(I14:AU14),0)</f>
        <v>0.99899396378269623</v>
      </c>
    </row>
    <row r="14" spans="1:60" s="3" customFormat="1" ht="50.1" customHeight="1" thickTop="1" thickBot="1" x14ac:dyDescent="0.3">
      <c r="A14" s="161"/>
      <c r="B14" s="162"/>
      <c r="C14" s="163"/>
      <c r="D14" s="164"/>
      <c r="E14" s="163"/>
      <c r="F14" s="165"/>
      <c r="G14" s="166"/>
      <c r="H14" s="167" t="str">
        <f>'[3]PANEL DE CONTROL DISTRITAL'!H13</f>
        <v>Número de trámites aplicados</v>
      </c>
      <c r="I14" s="170">
        <v>0</v>
      </c>
      <c r="J14" s="170">
        <v>0</v>
      </c>
      <c r="K14" s="170">
        <v>0</v>
      </c>
      <c r="L14" s="170">
        <v>0</v>
      </c>
      <c r="M14" s="170">
        <v>0</v>
      </c>
      <c r="N14" s="170">
        <v>0</v>
      </c>
      <c r="O14" s="170">
        <v>0</v>
      </c>
      <c r="P14" s="170">
        <v>0</v>
      </c>
      <c r="Q14" s="170">
        <v>0</v>
      </c>
      <c r="R14" s="170">
        <v>0</v>
      </c>
      <c r="S14" s="170">
        <v>0</v>
      </c>
      <c r="T14" s="170">
        <v>0</v>
      </c>
      <c r="U14" s="170">
        <v>0</v>
      </c>
      <c r="V14" s="170">
        <v>0</v>
      </c>
      <c r="W14" s="170">
        <v>0</v>
      </c>
      <c r="X14" s="170">
        <v>0</v>
      </c>
      <c r="Y14" s="170">
        <v>0</v>
      </c>
      <c r="Z14" s="170">
        <v>0</v>
      </c>
      <c r="AA14" s="170">
        <v>0</v>
      </c>
      <c r="AB14" s="170">
        <v>0</v>
      </c>
      <c r="AC14" s="170">
        <v>0</v>
      </c>
      <c r="AD14" s="170">
        <v>0</v>
      </c>
      <c r="AE14" s="170">
        <v>0</v>
      </c>
      <c r="AF14" s="170">
        <v>0</v>
      </c>
      <c r="AG14" s="170">
        <v>0</v>
      </c>
      <c r="AH14" s="170">
        <v>0</v>
      </c>
      <c r="AI14" s="170">
        <v>0</v>
      </c>
      <c r="AJ14" s="170">
        <v>0</v>
      </c>
      <c r="AK14" s="170">
        <v>0</v>
      </c>
      <c r="AL14" s="170">
        <v>0</v>
      </c>
      <c r="AM14" s="170">
        <v>0</v>
      </c>
      <c r="AN14" s="170">
        <v>0</v>
      </c>
      <c r="AO14" s="170">
        <v>0</v>
      </c>
      <c r="AP14" s="170">
        <v>0</v>
      </c>
      <c r="AQ14" s="170">
        <v>374</v>
      </c>
      <c r="AR14" s="170">
        <v>379</v>
      </c>
      <c r="AS14" s="170">
        <v>241</v>
      </c>
      <c r="AT14" s="170">
        <v>0</v>
      </c>
      <c r="AU14" s="170">
        <v>0</v>
      </c>
      <c r="AV14" s="169"/>
    </row>
    <row r="15" spans="1:60" s="47" customFormat="1" ht="8.1" customHeight="1" thickTop="1" thickBot="1" x14ac:dyDescent="0.3">
      <c r="A15" s="161"/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61">
        <f>'[3]PANEL DE CONTROL DISTRITAL'!A15</f>
        <v>3</v>
      </c>
      <c r="B16" s="162" t="str">
        <f>'[3]PANEL DE CONTROL DISTRITAL'!B15</f>
        <v>TRANSFERENCIA</v>
      </c>
      <c r="C16" s="163" t="str">
        <f>'[3]PANEL DE CONTROL DISTRITAL'!C15</f>
        <v>Responsable de Módulo</v>
      </c>
      <c r="D16" s="164" t="str">
        <f>'[3]PANEL DE CONTROL DISTRITAL'!D15</f>
        <v xml:space="preserve">Transacciones exitosas = </v>
      </c>
      <c r="E16" s="163" t="str">
        <f>'[3]PANEL DE CONTROL DISTRITAL'!E15</f>
        <v>(Número de Archivos de Transacción aceptados /Total de Archivos de Transacción procesados) x100</v>
      </c>
      <c r="F16" s="165" t="str">
        <f>'[3]PANEL DE CONTROL DISTRITAL'!F15</f>
        <v>Semanal (remesa)</v>
      </c>
      <c r="G16" s="166">
        <f>'[3]PANEL DE CONTROL DISTRITAL'!G15</f>
        <v>0.9</v>
      </c>
      <c r="H16" s="167" t="str">
        <f>'[3]PANEL DE CONTROL DISTRITAL'!H15</f>
        <v>Número de Archivos de Transacción aceptados</v>
      </c>
      <c r="I16" s="168">
        <v>0</v>
      </c>
      <c r="J16" s="168">
        <v>0</v>
      </c>
      <c r="K16" s="168">
        <v>0</v>
      </c>
      <c r="L16" s="168">
        <v>0</v>
      </c>
      <c r="M16" s="168">
        <v>0</v>
      </c>
      <c r="N16" s="168">
        <v>0</v>
      </c>
      <c r="O16" s="168">
        <v>0</v>
      </c>
      <c r="P16" s="168">
        <v>0</v>
      </c>
      <c r="Q16" s="168">
        <v>0</v>
      </c>
      <c r="R16" s="168">
        <v>0</v>
      </c>
      <c r="S16" s="168">
        <v>0</v>
      </c>
      <c r="T16" s="168">
        <v>0</v>
      </c>
      <c r="U16" s="168">
        <v>0</v>
      </c>
      <c r="V16" s="168">
        <v>0</v>
      </c>
      <c r="W16" s="168">
        <v>0</v>
      </c>
      <c r="X16" s="168">
        <v>0</v>
      </c>
      <c r="Y16" s="168">
        <v>0</v>
      </c>
      <c r="Z16" s="168">
        <v>0</v>
      </c>
      <c r="AA16" s="168">
        <v>0</v>
      </c>
      <c r="AB16" s="168">
        <v>0</v>
      </c>
      <c r="AC16" s="168">
        <v>0</v>
      </c>
      <c r="AD16" s="168">
        <v>0</v>
      </c>
      <c r="AE16" s="168">
        <v>0</v>
      </c>
      <c r="AF16" s="168">
        <v>0</v>
      </c>
      <c r="AG16" s="168">
        <v>0</v>
      </c>
      <c r="AH16" s="168">
        <v>0</v>
      </c>
      <c r="AI16" s="168">
        <v>0</v>
      </c>
      <c r="AJ16" s="168">
        <v>0</v>
      </c>
      <c r="AK16" s="168">
        <v>0</v>
      </c>
      <c r="AL16" s="168">
        <v>0</v>
      </c>
      <c r="AM16" s="168">
        <v>0</v>
      </c>
      <c r="AN16" s="168">
        <v>0</v>
      </c>
      <c r="AO16" s="168">
        <v>0</v>
      </c>
      <c r="AP16" s="168">
        <v>0</v>
      </c>
      <c r="AQ16" s="168">
        <v>373</v>
      </c>
      <c r="AR16" s="168">
        <v>379</v>
      </c>
      <c r="AS16" s="168">
        <v>241</v>
      </c>
      <c r="AT16" s="168">
        <v>0</v>
      </c>
      <c r="AU16" s="168">
        <v>0</v>
      </c>
      <c r="AV16" s="169">
        <f>IFERROR(SUM(I16:AU16)/SUM(I17:AU17),0)</f>
        <v>0.99899396378269623</v>
      </c>
    </row>
    <row r="17" spans="1:60" s="3" customFormat="1" ht="50.1" customHeight="1" thickTop="1" thickBot="1" x14ac:dyDescent="0.3">
      <c r="A17" s="161"/>
      <c r="B17" s="162"/>
      <c r="C17" s="163"/>
      <c r="D17" s="164"/>
      <c r="E17" s="163"/>
      <c r="F17" s="165"/>
      <c r="G17" s="166"/>
      <c r="H17" s="167" t="str">
        <f>'[3]PANEL DE CONTROL DISTRITAL'!H16</f>
        <v>Total de Archivos de Transacción procesados</v>
      </c>
      <c r="I17" s="170">
        <v>0</v>
      </c>
      <c r="J17" s="170">
        <v>0</v>
      </c>
      <c r="K17" s="170">
        <v>0</v>
      </c>
      <c r="L17" s="170">
        <v>0</v>
      </c>
      <c r="M17" s="170">
        <v>0</v>
      </c>
      <c r="N17" s="170">
        <v>0</v>
      </c>
      <c r="O17" s="170">
        <v>0</v>
      </c>
      <c r="P17" s="170">
        <v>0</v>
      </c>
      <c r="Q17" s="170">
        <v>0</v>
      </c>
      <c r="R17" s="170">
        <v>0</v>
      </c>
      <c r="S17" s="170">
        <v>0</v>
      </c>
      <c r="T17" s="170">
        <v>0</v>
      </c>
      <c r="U17" s="170">
        <v>0</v>
      </c>
      <c r="V17" s="170">
        <v>0</v>
      </c>
      <c r="W17" s="170">
        <v>0</v>
      </c>
      <c r="X17" s="170">
        <v>0</v>
      </c>
      <c r="Y17" s="170">
        <v>0</v>
      </c>
      <c r="Z17" s="170">
        <v>0</v>
      </c>
      <c r="AA17" s="170">
        <v>0</v>
      </c>
      <c r="AB17" s="170">
        <v>0</v>
      </c>
      <c r="AC17" s="170">
        <v>0</v>
      </c>
      <c r="AD17" s="170">
        <v>0</v>
      </c>
      <c r="AE17" s="170">
        <v>0</v>
      </c>
      <c r="AF17" s="170">
        <v>0</v>
      </c>
      <c r="AG17" s="170">
        <v>0</v>
      </c>
      <c r="AH17" s="170">
        <v>0</v>
      </c>
      <c r="AI17" s="170">
        <v>0</v>
      </c>
      <c r="AJ17" s="170">
        <v>0</v>
      </c>
      <c r="AK17" s="170">
        <v>0</v>
      </c>
      <c r="AL17" s="170">
        <v>0</v>
      </c>
      <c r="AM17" s="170">
        <v>0</v>
      </c>
      <c r="AN17" s="170">
        <v>0</v>
      </c>
      <c r="AO17" s="170">
        <v>0</v>
      </c>
      <c r="AP17" s="170">
        <v>0</v>
      </c>
      <c r="AQ17" s="170">
        <v>374</v>
      </c>
      <c r="AR17" s="170">
        <v>379</v>
      </c>
      <c r="AS17" s="170">
        <v>241</v>
      </c>
      <c r="AT17" s="170">
        <v>0</v>
      </c>
      <c r="AU17" s="170">
        <v>0</v>
      </c>
      <c r="AV17" s="169"/>
    </row>
    <row r="18" spans="1:60" s="47" customFormat="1" ht="8.1" customHeight="1" thickTop="1" thickBot="1" x14ac:dyDescent="0.3">
      <c r="A18" s="161"/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  <c r="AT18" s="161"/>
      <c r="AU18" s="161"/>
      <c r="AV18" s="161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61">
        <f>'[3]PANEL DE CONTROL DISTRITAL'!A18</f>
        <v>4</v>
      </c>
      <c r="B19" s="162" t="str">
        <f>'[3]PANEL DE CONTROL DISTRITAL'!B18</f>
        <v>CONCILIACIÓN</v>
      </c>
      <c r="C19" s="163" t="str">
        <f>'[3]PANEL DE CONTROL DISTRITAL'!C18</f>
        <v>Responsable de Módulo</v>
      </c>
      <c r="D19" s="164" t="str">
        <f>'[3]PANEL DE CONTROL DISTRITAL'!D18</f>
        <v xml:space="preserve">Credenciales disponibles para entrega = </v>
      </c>
      <c r="E19" s="163" t="str">
        <f>'[3]PANEL DE CONTROL DISTRITAL'!E18</f>
        <v>((Credenciales recibidas - credenciales inconsistentes) / Credenciales recibidas) x 100</v>
      </c>
      <c r="F19" s="165" t="str">
        <f>'[3]PANEL DE CONTROL DISTRITAL'!F18</f>
        <v>Semanal (remesa)</v>
      </c>
      <c r="G19" s="166">
        <f>'[3]PANEL DE CONTROL DISTRITAL'!G18</f>
        <v>0.9</v>
      </c>
      <c r="H19" s="167" t="str">
        <f>'[3]PANEL DE CONTROL DISTRITAL'!H18</f>
        <v xml:space="preserve">Credenciales Recibidas - Credenciales inconsistentes </v>
      </c>
      <c r="I19" s="168">
        <v>0</v>
      </c>
      <c r="J19" s="168">
        <v>0</v>
      </c>
      <c r="K19" s="168">
        <v>0</v>
      </c>
      <c r="L19" s="168">
        <v>0</v>
      </c>
      <c r="M19" s="168">
        <v>0</v>
      </c>
      <c r="N19" s="168">
        <v>0</v>
      </c>
      <c r="O19" s="168">
        <v>0</v>
      </c>
      <c r="P19" s="168">
        <v>0</v>
      </c>
      <c r="Q19" s="168">
        <v>0</v>
      </c>
      <c r="R19" s="168">
        <v>0</v>
      </c>
      <c r="S19" s="168">
        <v>0</v>
      </c>
      <c r="T19" s="168">
        <v>0</v>
      </c>
      <c r="U19" s="168">
        <v>0</v>
      </c>
      <c r="V19" s="168">
        <v>0</v>
      </c>
      <c r="W19" s="168">
        <v>0</v>
      </c>
      <c r="X19" s="168">
        <v>0</v>
      </c>
      <c r="Y19" s="168">
        <v>0</v>
      </c>
      <c r="Z19" s="168">
        <v>0</v>
      </c>
      <c r="AA19" s="168">
        <v>0</v>
      </c>
      <c r="AB19" s="168">
        <v>0</v>
      </c>
      <c r="AC19" s="168">
        <v>0</v>
      </c>
      <c r="AD19" s="168">
        <v>0</v>
      </c>
      <c r="AE19" s="168">
        <v>0</v>
      </c>
      <c r="AF19" s="168">
        <v>0</v>
      </c>
      <c r="AG19" s="168">
        <v>0</v>
      </c>
      <c r="AH19" s="168">
        <v>0</v>
      </c>
      <c r="AI19" s="168">
        <v>0</v>
      </c>
      <c r="AJ19" s="168">
        <v>0</v>
      </c>
      <c r="AK19" s="168">
        <v>0</v>
      </c>
      <c r="AL19" s="168">
        <v>0</v>
      </c>
      <c r="AM19" s="168">
        <v>0</v>
      </c>
      <c r="AN19" s="168">
        <v>0</v>
      </c>
      <c r="AO19" s="168">
        <v>0</v>
      </c>
      <c r="AP19" s="168">
        <v>0</v>
      </c>
      <c r="AQ19" s="168">
        <v>669</v>
      </c>
      <c r="AR19" s="168">
        <v>306</v>
      </c>
      <c r="AS19" s="168">
        <v>349</v>
      </c>
      <c r="AT19" s="168">
        <v>119</v>
      </c>
      <c r="AU19" s="168">
        <v>0</v>
      </c>
      <c r="AV19" s="169">
        <f>IFERROR(SUM(I19:AU19)/SUM(I20:AU20),0)</f>
        <v>1</v>
      </c>
    </row>
    <row r="20" spans="1:60" s="3" customFormat="1" ht="50.1" customHeight="1" thickTop="1" thickBot="1" x14ac:dyDescent="0.3">
      <c r="A20" s="161"/>
      <c r="B20" s="162"/>
      <c r="C20" s="163"/>
      <c r="D20" s="164"/>
      <c r="E20" s="163"/>
      <c r="F20" s="165"/>
      <c r="G20" s="166"/>
      <c r="H20" s="167" t="str">
        <f>'[3]PANEL DE CONTROL DISTRITAL'!H19</f>
        <v xml:space="preserve">Credenciales recibidas </v>
      </c>
      <c r="I20" s="170">
        <v>0</v>
      </c>
      <c r="J20" s="170">
        <v>0</v>
      </c>
      <c r="K20" s="170">
        <v>0</v>
      </c>
      <c r="L20" s="170">
        <v>0</v>
      </c>
      <c r="M20" s="170">
        <v>0</v>
      </c>
      <c r="N20" s="170">
        <v>0</v>
      </c>
      <c r="O20" s="170">
        <v>0</v>
      </c>
      <c r="P20" s="170">
        <v>0</v>
      </c>
      <c r="Q20" s="170">
        <v>0</v>
      </c>
      <c r="R20" s="170">
        <v>0</v>
      </c>
      <c r="S20" s="170">
        <v>0</v>
      </c>
      <c r="T20" s="170">
        <v>0</v>
      </c>
      <c r="U20" s="170">
        <v>0</v>
      </c>
      <c r="V20" s="170">
        <v>0</v>
      </c>
      <c r="W20" s="170">
        <v>0</v>
      </c>
      <c r="X20" s="170">
        <v>0</v>
      </c>
      <c r="Y20" s="170">
        <v>0</v>
      </c>
      <c r="Z20" s="170">
        <v>0</v>
      </c>
      <c r="AA20" s="170">
        <v>0</v>
      </c>
      <c r="AB20" s="170">
        <v>0</v>
      </c>
      <c r="AC20" s="170">
        <v>0</v>
      </c>
      <c r="AD20" s="170">
        <v>0</v>
      </c>
      <c r="AE20" s="170">
        <v>0</v>
      </c>
      <c r="AF20" s="170">
        <v>0</v>
      </c>
      <c r="AG20" s="170">
        <v>0</v>
      </c>
      <c r="AH20" s="170">
        <v>0</v>
      </c>
      <c r="AI20" s="170">
        <v>0</v>
      </c>
      <c r="AJ20" s="170">
        <v>0</v>
      </c>
      <c r="AK20" s="170">
        <v>0</v>
      </c>
      <c r="AL20" s="170">
        <v>0</v>
      </c>
      <c r="AM20" s="170">
        <v>0</v>
      </c>
      <c r="AN20" s="170">
        <v>0</v>
      </c>
      <c r="AO20" s="170">
        <v>0</v>
      </c>
      <c r="AP20" s="170">
        <v>0</v>
      </c>
      <c r="AQ20" s="170">
        <v>669</v>
      </c>
      <c r="AR20" s="170">
        <v>306</v>
      </c>
      <c r="AS20" s="170">
        <v>349</v>
      </c>
      <c r="AT20" s="170">
        <v>119</v>
      </c>
      <c r="AU20" s="170">
        <v>0</v>
      </c>
      <c r="AV20" s="169"/>
    </row>
    <row r="21" spans="1:60" s="47" customFormat="1" ht="7.5" customHeight="1" thickTop="1" thickBot="1" x14ac:dyDescent="0.3">
      <c r="A21" s="171"/>
      <c r="B21" s="172"/>
      <c r="C21" s="173"/>
      <c r="D21" s="174"/>
      <c r="E21" s="173"/>
      <c r="F21" s="175"/>
      <c r="G21" s="176"/>
      <c r="H21" s="177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9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61">
        <f>'[3]PANEL DE CONTROL DISTRITAL'!A21</f>
        <v>5</v>
      </c>
      <c r="B22" s="162" t="str">
        <f>'[3]PANEL DE CONTROL DISTRITAL'!B21</f>
        <v>CONCILIACIÓN</v>
      </c>
      <c r="C22" s="163" t="str">
        <f>'[3]PANEL DE CONTROL DISTRITAL'!C21</f>
        <v>Responsable de Módulo</v>
      </c>
      <c r="D22" s="164" t="str">
        <f>'[3]PANEL DE CONTROL DISTRITAL'!D21</f>
        <v xml:space="preserve">Credenciales disponibles para entrega = </v>
      </c>
      <c r="E22" s="163" t="str">
        <f>'[3]PANEL DE CONTROL DISTRITAL'!E21</f>
        <v>(Credenciales en resguardo / Credenciales totales en SIIRFE disponibles para entrega) x 100</v>
      </c>
      <c r="F22" s="165" t="str">
        <f>'[3]PANEL DE CONTROL DISTRITAL'!F21</f>
        <v>Semanal (remesa)</v>
      </c>
      <c r="G22" s="166">
        <f>'[3]PANEL DE CONTROL DISTRITAL'!G21</f>
        <v>1</v>
      </c>
      <c r="H22" s="167" t="str">
        <f>'[3]PANEL DE CONTROL DISTRITAL'!H21</f>
        <v>Credenciales en resguardo</v>
      </c>
      <c r="I22" s="168">
        <v>0</v>
      </c>
      <c r="J22" s="168">
        <v>0</v>
      </c>
      <c r="K22" s="168">
        <v>0</v>
      </c>
      <c r="L22" s="168">
        <v>0</v>
      </c>
      <c r="M22" s="168">
        <v>0</v>
      </c>
      <c r="N22" s="168">
        <v>0</v>
      </c>
      <c r="O22" s="168">
        <v>0</v>
      </c>
      <c r="P22" s="168">
        <v>0</v>
      </c>
      <c r="Q22" s="168">
        <v>0</v>
      </c>
      <c r="R22" s="168">
        <v>0</v>
      </c>
      <c r="S22" s="168">
        <v>0</v>
      </c>
      <c r="T22" s="168">
        <v>0</v>
      </c>
      <c r="U22" s="168">
        <v>0</v>
      </c>
      <c r="V22" s="168">
        <v>0</v>
      </c>
      <c r="W22" s="168">
        <v>0</v>
      </c>
      <c r="X22" s="168">
        <v>0</v>
      </c>
      <c r="Y22" s="168">
        <v>0</v>
      </c>
      <c r="Z22" s="168">
        <v>0</v>
      </c>
      <c r="AA22" s="168">
        <v>0</v>
      </c>
      <c r="AB22" s="168">
        <v>0</v>
      </c>
      <c r="AC22" s="168">
        <v>0</v>
      </c>
      <c r="AD22" s="168">
        <v>0</v>
      </c>
      <c r="AE22" s="168">
        <v>0</v>
      </c>
      <c r="AF22" s="168">
        <v>0</v>
      </c>
      <c r="AG22" s="168">
        <v>0</v>
      </c>
      <c r="AH22" s="168">
        <v>0</v>
      </c>
      <c r="AI22" s="168">
        <v>0</v>
      </c>
      <c r="AJ22" s="168">
        <v>0</v>
      </c>
      <c r="AK22" s="168">
        <v>0</v>
      </c>
      <c r="AL22" s="168">
        <v>0</v>
      </c>
      <c r="AM22" s="168">
        <v>0</v>
      </c>
      <c r="AN22" s="168">
        <v>0</v>
      </c>
      <c r="AO22" s="168">
        <v>0</v>
      </c>
      <c r="AP22" s="168">
        <v>0</v>
      </c>
      <c r="AQ22" s="168">
        <v>545</v>
      </c>
      <c r="AR22" s="168">
        <v>437</v>
      </c>
      <c r="AS22" s="168">
        <v>379</v>
      </c>
      <c r="AT22" s="168">
        <v>151</v>
      </c>
      <c r="AU22" s="168">
        <v>134</v>
      </c>
      <c r="AV22" s="169">
        <f>IFERROR(SUM(I22:AU22)/SUM(I23:AU23),0)</f>
        <v>1</v>
      </c>
    </row>
    <row r="23" spans="1:60" s="3" customFormat="1" ht="50.1" customHeight="1" thickTop="1" thickBot="1" x14ac:dyDescent="0.3">
      <c r="A23" s="161"/>
      <c r="B23" s="162"/>
      <c r="C23" s="163"/>
      <c r="D23" s="164"/>
      <c r="E23" s="163"/>
      <c r="F23" s="165"/>
      <c r="G23" s="166"/>
      <c r="H23" s="167" t="str">
        <f>'[3]PANEL DE CONTROL DISTRITAL'!H22</f>
        <v>Credenciales totales en SIIRFE disponibles para entrega</v>
      </c>
      <c r="I23" s="170">
        <v>0</v>
      </c>
      <c r="J23" s="170">
        <v>0</v>
      </c>
      <c r="K23" s="170">
        <v>0</v>
      </c>
      <c r="L23" s="170">
        <v>0</v>
      </c>
      <c r="M23" s="170">
        <v>0</v>
      </c>
      <c r="N23" s="170">
        <v>0</v>
      </c>
      <c r="O23" s="170">
        <v>0</v>
      </c>
      <c r="P23" s="170">
        <v>0</v>
      </c>
      <c r="Q23" s="170">
        <v>0</v>
      </c>
      <c r="R23" s="170">
        <v>0</v>
      </c>
      <c r="S23" s="170">
        <v>0</v>
      </c>
      <c r="T23" s="170">
        <v>0</v>
      </c>
      <c r="U23" s="170">
        <v>0</v>
      </c>
      <c r="V23" s="170">
        <v>0</v>
      </c>
      <c r="W23" s="170">
        <v>0</v>
      </c>
      <c r="X23" s="170">
        <v>0</v>
      </c>
      <c r="Y23" s="170">
        <v>0</v>
      </c>
      <c r="Z23" s="170">
        <v>0</v>
      </c>
      <c r="AA23" s="170">
        <v>0</v>
      </c>
      <c r="AB23" s="170">
        <v>0</v>
      </c>
      <c r="AC23" s="170">
        <v>0</v>
      </c>
      <c r="AD23" s="170">
        <v>0</v>
      </c>
      <c r="AE23" s="170">
        <v>0</v>
      </c>
      <c r="AF23" s="170">
        <v>0</v>
      </c>
      <c r="AG23" s="170">
        <v>0</v>
      </c>
      <c r="AH23" s="170">
        <v>0</v>
      </c>
      <c r="AI23" s="170">
        <v>0</v>
      </c>
      <c r="AJ23" s="170">
        <v>0</v>
      </c>
      <c r="AK23" s="170">
        <v>0</v>
      </c>
      <c r="AL23" s="170">
        <v>0</v>
      </c>
      <c r="AM23" s="170">
        <v>0</v>
      </c>
      <c r="AN23" s="170">
        <v>0</v>
      </c>
      <c r="AO23" s="170">
        <v>0</v>
      </c>
      <c r="AP23" s="170">
        <v>0</v>
      </c>
      <c r="AQ23" s="170">
        <v>545</v>
      </c>
      <c r="AR23" s="170">
        <v>437</v>
      </c>
      <c r="AS23" s="170">
        <v>379</v>
      </c>
      <c r="AT23" s="170">
        <v>151</v>
      </c>
      <c r="AU23" s="170">
        <v>134</v>
      </c>
      <c r="AV23" s="169"/>
    </row>
    <row r="24" spans="1:60" s="4" customFormat="1" ht="7.5" customHeight="1" thickTop="1" thickBot="1" x14ac:dyDescent="0.3">
      <c r="A24" s="161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</row>
    <row r="25" spans="1:60" ht="50.1" customHeight="1" thickTop="1" thickBot="1" x14ac:dyDescent="0.3">
      <c r="A25" s="161">
        <f>'[3]PANEL DE CONTROL DISTRITAL'!A24</f>
        <v>6</v>
      </c>
      <c r="B25" s="162" t="str">
        <f>'[3]PANEL DE CONTROL DISTRITAL'!B24</f>
        <v>ENTREGA</v>
      </c>
      <c r="C25" s="163" t="str">
        <f>'[3]PANEL DE CONTROL DISTRITAL'!C24</f>
        <v>Operador de Equipo Tecnológico</v>
      </c>
      <c r="D25" s="164" t="str">
        <f>'[3]PANEL DE CONTROL DISTRITAL'!D24</f>
        <v xml:space="preserve">Efectividad de entrega de CPV en MAC = </v>
      </c>
      <c r="E25" s="163" t="str">
        <f>'[3]PANEL DE CONTROL DISTRITAL'!E24</f>
        <v>(Total de credenciales entregadas / Total de credenciales solicitadas) x 100</v>
      </c>
      <c r="F25" s="165" t="str">
        <f>'[3]PANEL DE CONTROL DISTRITAL'!F24</f>
        <v>Semanal (remesa)</v>
      </c>
      <c r="G25" s="166">
        <f>'[3]PANEL DE CONTROL DISTRITAL'!G24</f>
        <v>0.9</v>
      </c>
      <c r="H25" s="167" t="str">
        <f>'[3]PANEL DE CONTROL DISTRITAL'!H24</f>
        <v xml:space="preserve">Total de credenciales entregadas </v>
      </c>
      <c r="I25" s="168">
        <v>0</v>
      </c>
      <c r="J25" s="168">
        <v>0</v>
      </c>
      <c r="K25" s="168">
        <v>0</v>
      </c>
      <c r="L25" s="168">
        <v>0</v>
      </c>
      <c r="M25" s="168">
        <v>0</v>
      </c>
      <c r="N25" s="168">
        <v>0</v>
      </c>
      <c r="O25" s="168">
        <v>0</v>
      </c>
      <c r="P25" s="168">
        <v>0</v>
      </c>
      <c r="Q25" s="168">
        <v>0</v>
      </c>
      <c r="R25" s="168">
        <v>0</v>
      </c>
      <c r="S25" s="168">
        <v>0</v>
      </c>
      <c r="T25" s="168">
        <v>0</v>
      </c>
      <c r="U25" s="168">
        <v>0</v>
      </c>
      <c r="V25" s="168">
        <v>0</v>
      </c>
      <c r="W25" s="168">
        <v>0</v>
      </c>
      <c r="X25" s="168">
        <v>0</v>
      </c>
      <c r="Y25" s="168">
        <v>0</v>
      </c>
      <c r="Z25" s="168">
        <v>0</v>
      </c>
      <c r="AA25" s="168">
        <v>0</v>
      </c>
      <c r="AB25" s="168">
        <v>0</v>
      </c>
      <c r="AC25" s="168">
        <v>0</v>
      </c>
      <c r="AD25" s="168">
        <v>0</v>
      </c>
      <c r="AE25" s="168">
        <v>0</v>
      </c>
      <c r="AF25" s="168">
        <v>0</v>
      </c>
      <c r="AG25" s="168">
        <v>0</v>
      </c>
      <c r="AH25" s="168">
        <v>0</v>
      </c>
      <c r="AI25" s="168">
        <v>0</v>
      </c>
      <c r="AJ25" s="168">
        <v>0</v>
      </c>
      <c r="AK25" s="168">
        <v>0</v>
      </c>
      <c r="AL25" s="168">
        <v>0</v>
      </c>
      <c r="AM25" s="168">
        <v>0</v>
      </c>
      <c r="AN25" s="168">
        <v>0</v>
      </c>
      <c r="AO25" s="168">
        <v>0</v>
      </c>
      <c r="AP25" s="168">
        <v>0</v>
      </c>
      <c r="AQ25" s="168">
        <v>624</v>
      </c>
      <c r="AR25" s="168">
        <v>414</v>
      </c>
      <c r="AS25" s="168">
        <v>407</v>
      </c>
      <c r="AT25" s="168">
        <v>347</v>
      </c>
      <c r="AU25" s="168">
        <v>16</v>
      </c>
      <c r="AV25" s="169">
        <f>IFERROR(SUM(I25:AU25)/SUM(I26:AU26),0)</f>
        <v>1</v>
      </c>
    </row>
    <row r="26" spans="1:60" ht="50.1" customHeight="1" thickTop="1" thickBot="1" x14ac:dyDescent="0.3">
      <c r="A26" s="161"/>
      <c r="B26" s="162"/>
      <c r="C26" s="163"/>
      <c r="D26" s="164"/>
      <c r="E26" s="163"/>
      <c r="F26" s="165"/>
      <c r="G26" s="166"/>
      <c r="H26" s="167" t="str">
        <f>'[3]PANEL DE CONTROL DISTRITAL'!H25</f>
        <v xml:space="preserve"> Total de credenciales solicitadas</v>
      </c>
      <c r="I26" s="170">
        <v>0</v>
      </c>
      <c r="J26" s="170">
        <v>0</v>
      </c>
      <c r="K26" s="170">
        <v>0</v>
      </c>
      <c r="L26" s="170">
        <v>0</v>
      </c>
      <c r="M26" s="170">
        <v>0</v>
      </c>
      <c r="N26" s="170">
        <v>0</v>
      </c>
      <c r="O26" s="170">
        <v>0</v>
      </c>
      <c r="P26" s="170">
        <v>0</v>
      </c>
      <c r="Q26" s="170">
        <v>0</v>
      </c>
      <c r="R26" s="170">
        <v>0</v>
      </c>
      <c r="S26" s="170">
        <v>0</v>
      </c>
      <c r="T26" s="170">
        <v>0</v>
      </c>
      <c r="U26" s="170">
        <v>0</v>
      </c>
      <c r="V26" s="170">
        <v>0</v>
      </c>
      <c r="W26" s="170">
        <v>0</v>
      </c>
      <c r="X26" s="170">
        <v>0</v>
      </c>
      <c r="Y26" s="170">
        <v>0</v>
      </c>
      <c r="Z26" s="170">
        <v>0</v>
      </c>
      <c r="AA26" s="170">
        <v>0</v>
      </c>
      <c r="AB26" s="170">
        <v>0</v>
      </c>
      <c r="AC26" s="170">
        <v>0</v>
      </c>
      <c r="AD26" s="170">
        <v>0</v>
      </c>
      <c r="AE26" s="170">
        <v>0</v>
      </c>
      <c r="AF26" s="170">
        <v>0</v>
      </c>
      <c r="AG26" s="170">
        <v>0</v>
      </c>
      <c r="AH26" s="170">
        <v>0</v>
      </c>
      <c r="AI26" s="170">
        <v>0</v>
      </c>
      <c r="AJ26" s="170">
        <v>0</v>
      </c>
      <c r="AK26" s="170">
        <v>0</v>
      </c>
      <c r="AL26" s="170">
        <v>0</v>
      </c>
      <c r="AM26" s="170">
        <v>0</v>
      </c>
      <c r="AN26" s="170">
        <v>0</v>
      </c>
      <c r="AO26" s="170">
        <v>0</v>
      </c>
      <c r="AP26" s="170">
        <v>0</v>
      </c>
      <c r="AQ26" s="170">
        <v>624</v>
      </c>
      <c r="AR26" s="170">
        <v>414</v>
      </c>
      <c r="AS26" s="170">
        <v>407</v>
      </c>
      <c r="AT26" s="170">
        <v>347</v>
      </c>
      <c r="AU26" s="170">
        <v>16</v>
      </c>
      <c r="AV26" s="16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10:A11"/>
    <mergeCell ref="B10:B11"/>
    <mergeCell ref="C10:C11"/>
    <mergeCell ref="D10:D11"/>
    <mergeCell ref="E10:E11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AV25:AV26"/>
    <mergeCell ref="I29:L29"/>
    <mergeCell ref="B34:M34"/>
    <mergeCell ref="B35:G35"/>
    <mergeCell ref="H35:M35"/>
  </mergeCells>
  <conditionalFormatting sqref="I21:AP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50" priority="2" operator="greaterThan">
      <formula>95%</formula>
    </cfRule>
    <cfRule type="cellIs" dxfId="49" priority="3" operator="greaterThanOrEqual">
      <formula>90%</formula>
    </cfRule>
    <cfRule type="cellIs" dxfId="48" priority="4" operator="lessThan">
      <formula>89.99%</formula>
    </cfRule>
  </conditionalFormatting>
  <conditionalFormatting sqref="AV13">
    <cfRule type="cellIs" dxfId="47" priority="5" operator="greaterThan">
      <formula>95%</formula>
    </cfRule>
    <cfRule type="cellIs" dxfId="46" priority="6" operator="greaterThanOrEqual">
      <formula>90%</formula>
    </cfRule>
    <cfRule type="cellIs" dxfId="45" priority="7" operator="lessThan">
      <formula>89.99%</formula>
    </cfRule>
  </conditionalFormatting>
  <conditionalFormatting sqref="AV16">
    <cfRule type="cellIs" dxfId="44" priority="8" operator="greaterThan">
      <formula>95%</formula>
    </cfRule>
    <cfRule type="cellIs" dxfId="43" priority="9" operator="greaterThanOrEqual">
      <formula>90%</formula>
    </cfRule>
    <cfRule type="cellIs" dxfId="42" priority="10" operator="lessThan">
      <formula>89.99%</formula>
    </cfRule>
  </conditionalFormatting>
  <conditionalFormatting sqref="AV19">
    <cfRule type="cellIs" dxfId="41" priority="11" operator="greaterThan">
      <formula>95%</formula>
    </cfRule>
    <cfRule type="cellIs" dxfId="40" priority="12" operator="greaterThanOrEqual">
      <formula>90%</formula>
    </cfRule>
    <cfRule type="cellIs" dxfId="39" priority="13" operator="lessThan">
      <formula>89.99%</formula>
    </cfRule>
  </conditionalFormatting>
  <conditionalFormatting sqref="AV25">
    <cfRule type="cellIs" dxfId="38" priority="14" operator="greaterThan">
      <formula>95%</formula>
    </cfRule>
    <cfRule type="cellIs" dxfId="37" priority="15" operator="greaterThanOrEqual">
      <formula>90%</formula>
    </cfRule>
    <cfRule type="cellIs" dxfId="36" priority="16" operator="lessThan">
      <formula>89.99%</formula>
    </cfRule>
  </conditionalFormatting>
  <conditionalFormatting sqref="AV22">
    <cfRule type="cellIs" dxfId="35" priority="17" operator="greaterThanOrEqual">
      <formula>100%</formula>
    </cfRule>
    <cfRule type="cellIs" dxfId="34" priority="18" operator="lessThan">
      <formula>99.99%</formula>
    </cfRule>
  </conditionalFormatting>
  <conditionalFormatting sqref="AQ21:AU21">
    <cfRule type="colorScale" priority="19">
      <colorScale>
        <cfvo type="min"/>
        <cfvo type="percentile" val="50"/>
        <cfvo type="max"/>
        <color rgb="FFE98BD7"/>
        <color rgb="FFD5007F"/>
        <color rgb="FF950054"/>
      </colorScale>
    </cfRule>
  </conditionalFormatting>
  <dataValidations count="1">
    <dataValidation showDropDown="1" showInputMessage="1" showErrorMessage="1" sqref="G10:G11 G13:G14 G16:G17 G19:G23 C21 G25:G26" xr:uid="{D746CD1F-DC46-48FA-B81B-83ABB097E774}">
      <formula1>0</formula1>
      <formula2>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93577-D5FE-45E9-A202-DAA8C29E011D}">
  <sheetPr>
    <tabColor rgb="FF00B0F0"/>
  </sheetPr>
  <dimension ref="A1:BH38"/>
  <sheetViews>
    <sheetView showGridLines="0" zoomScale="85" zoomScaleNormal="85" workbookViewId="0">
      <selection activeCell="A10" sqref="A10:A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1</v>
      </c>
      <c r="F2" s="122" t="s">
        <v>70</v>
      </c>
      <c r="G2" s="122"/>
      <c r="H2" s="22">
        <v>300153</v>
      </c>
      <c r="I2" s="21"/>
      <c r="J2" s="21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3" t="str">
        <f>'PANEL DE CONTROL DISTRITAL'!M2</f>
        <v>Fecha de corte: 31/08/2023</v>
      </c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'[2]PANEL DE CONTROL DISTRITAL'!A9</f>
        <v>1</v>
      </c>
      <c r="B10" s="121" t="str">
        <f>'[2]PANEL DE CONTROL DISTRITAL'!B9</f>
        <v>ENTREVISTA</v>
      </c>
      <c r="C10" s="116" t="str">
        <f>'[2]PANEL DE CONTROL DISTRITAL'!C9</f>
        <v xml:space="preserve"> Auxiliar de Atención Ciudadana</v>
      </c>
      <c r="D10" s="117" t="str">
        <f>'[2]PANEL DE CONTROL DISTRITAL'!D9</f>
        <v>Efectividad de la entrevista =</v>
      </c>
      <c r="E10" s="116" t="str">
        <f>'[2]PANEL DE CONTROL DISTRITAL'!E9</f>
        <v>(Número de trámites aplicados / (Número de fichas requisitadas - Notificaciones de improcedencia de trámite)) x 100</v>
      </c>
      <c r="F10" s="118" t="str">
        <f>'[2]PANEL DE CONTROL DISTRITAL'!F9</f>
        <v>Semanal (remesa)</v>
      </c>
      <c r="G10" s="119">
        <f>'[2]PANEL DE CONTROL DISTRITAL'!G9</f>
        <v>0.9</v>
      </c>
      <c r="H10" s="27" t="str">
        <f>'[2]PANEL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104</v>
      </c>
      <c r="AR10" s="25">
        <v>271</v>
      </c>
      <c r="AS10" s="25">
        <v>69</v>
      </c>
      <c r="AT10" s="25">
        <v>66</v>
      </c>
      <c r="AU10" s="25">
        <v>133</v>
      </c>
      <c r="AV10" s="109">
        <f>IFERROR(SUM(I10:AU10)/SUM(I11:AU11),0)</f>
        <v>1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'[2]PANEL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104</v>
      </c>
      <c r="AR11" s="45">
        <v>271</v>
      </c>
      <c r="AS11" s="45">
        <v>69</v>
      </c>
      <c r="AT11" s="45">
        <v>66</v>
      </c>
      <c r="AU11" s="45">
        <v>133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'[2]PANEL DE CONTROL DISTRITAL'!A12</f>
        <v>2</v>
      </c>
      <c r="B13" s="121" t="str">
        <f>'[2]PANEL DE CONTROL DISTRITAL'!B12</f>
        <v>TRÁMITE</v>
      </c>
      <c r="C13" s="116" t="str">
        <f>'[2]PANEL DE CONTROL DISTRITAL'!C12</f>
        <v>Operador de Equipo Tecnológico</v>
      </c>
      <c r="D13" s="117" t="str">
        <f>'[2]PANEL DE CONTROL DISTRITAL'!D12</f>
        <v>Trámites exitosos efectivos=</v>
      </c>
      <c r="E13" s="116" t="str">
        <f>'[2]PANEL DE CONTROL DISTRITAL'!E12</f>
        <v>(Número de trámites exitosos / Número de trámites aplicados) x 100</v>
      </c>
      <c r="F13" s="118" t="str">
        <f>'[2]PANEL DE CONTROL DISTRITAL'!F12</f>
        <v>Semanal (remesa)</v>
      </c>
      <c r="G13" s="119">
        <f>'[2]PANEL DE CONTROL DISTRITAL'!G12</f>
        <v>0.9</v>
      </c>
      <c r="H13" s="27" t="str">
        <f>'[2]PANEL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104</v>
      </c>
      <c r="AR13" s="25">
        <v>268</v>
      </c>
      <c r="AS13" s="25">
        <v>69</v>
      </c>
      <c r="AT13" s="25">
        <v>63</v>
      </c>
      <c r="AU13" s="25">
        <v>133</v>
      </c>
      <c r="AV13" s="109">
        <f>IFERROR(SUM(I13:AU13)/SUM(I14:AU14),0)</f>
        <v>0.99066874027993779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'[2]PANEL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104</v>
      </c>
      <c r="AR14" s="45">
        <v>271</v>
      </c>
      <c r="AS14" s="45">
        <v>69</v>
      </c>
      <c r="AT14" s="45">
        <v>66</v>
      </c>
      <c r="AU14" s="45">
        <v>133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'[2]PANEL DE CONTROL DISTRITAL'!A15</f>
        <v>3</v>
      </c>
      <c r="B16" s="121" t="str">
        <f>'[2]PANEL DE CONTROL DISTRITAL'!B15</f>
        <v>TRANSFERENCIA</v>
      </c>
      <c r="C16" s="116" t="str">
        <f>'[2]PANEL DE CONTROL DISTRITAL'!C15</f>
        <v>Responsable de Módulo</v>
      </c>
      <c r="D16" s="117" t="str">
        <f>'[2]PANEL DE CONTROL DISTRITAL'!D15</f>
        <v xml:space="preserve">Transacciones exitosas = </v>
      </c>
      <c r="E16" s="116" t="str">
        <f>'[2]PANEL DE CONTROL DISTRITAL'!E15</f>
        <v>(Número de Archivos de Transacción aceptados /Total de Archivos de Transacción procesados) x100</v>
      </c>
      <c r="F16" s="118" t="str">
        <f>'[2]PANEL DE CONTROL DISTRITAL'!F15</f>
        <v>Semanal (remesa)</v>
      </c>
      <c r="G16" s="119">
        <f>'[2]PANEL DE CONTROL DISTRITAL'!G15</f>
        <v>0.9</v>
      </c>
      <c r="H16" s="27" t="str">
        <f>'[2]PANEL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159">
        <v>104</v>
      </c>
      <c r="AR16" s="159">
        <v>268</v>
      </c>
      <c r="AS16" s="159">
        <v>69</v>
      </c>
      <c r="AT16" s="159">
        <v>63</v>
      </c>
      <c r="AU16" s="159">
        <v>133</v>
      </c>
      <c r="AV16" s="109">
        <f>IFERROR(SUM(I16:AU16)/SUM(I17:AU17),0)</f>
        <v>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'[2]PANEL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160">
        <v>104</v>
      </c>
      <c r="AR17" s="160">
        <v>268</v>
      </c>
      <c r="AS17" s="160">
        <v>69</v>
      </c>
      <c r="AT17" s="160">
        <v>63</v>
      </c>
      <c r="AU17" s="160">
        <v>133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'[2]PANEL DE CONTROL DISTRITAL'!A18</f>
        <v>4</v>
      </c>
      <c r="B19" s="121" t="str">
        <f>'[2]PANEL DE CONTROL DISTRITAL'!B18</f>
        <v>CONCILIACIÓN</v>
      </c>
      <c r="C19" s="116" t="str">
        <f>'[2]PANEL DE CONTROL DISTRITAL'!C18</f>
        <v>Responsable de Módulo</v>
      </c>
      <c r="D19" s="117" t="str">
        <f>'[2]PANEL DE CONTROL DISTRITAL'!D18</f>
        <v xml:space="preserve">Credenciales disponibles para entrega = </v>
      </c>
      <c r="E19" s="116" t="str">
        <f>'[2]PANEL DE CONTROL DISTRITAL'!E18</f>
        <v>((Credenciales recibidas - credenciales inconsistentes) / Credenciales recibidas) x 100</v>
      </c>
      <c r="F19" s="118" t="str">
        <f>'[2]PANEL DE CONTROL DISTRITAL'!F18</f>
        <v>Semanal (remesa)</v>
      </c>
      <c r="G19" s="119">
        <f>'[2]PANEL DE CONTROL DISTRITAL'!G18</f>
        <v>0.9</v>
      </c>
      <c r="H19" s="27" t="str">
        <f>'[2]PANEL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178</v>
      </c>
      <c r="AR19" s="25">
        <v>193</v>
      </c>
      <c r="AS19" s="25">
        <v>180</v>
      </c>
      <c r="AT19" s="25">
        <v>71</v>
      </c>
      <c r="AU19" s="25">
        <v>56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'[2]PANEL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178</v>
      </c>
      <c r="AR20" s="45">
        <v>193</v>
      </c>
      <c r="AS20" s="45">
        <v>180</v>
      </c>
      <c r="AT20" s="45">
        <v>71</v>
      </c>
      <c r="AU20" s="45">
        <v>56</v>
      </c>
      <c r="AV20" s="109"/>
    </row>
    <row r="21" spans="1:60" s="47" customFormat="1" ht="7.5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'[2]PANEL DE CONTROL DISTRITAL'!A21</f>
        <v>5</v>
      </c>
      <c r="B22" s="121" t="str">
        <f>'[2]PANEL DE CONTROL DISTRITAL'!B21</f>
        <v>CONCILIACIÓN</v>
      </c>
      <c r="C22" s="116" t="str">
        <f>'[2]PANEL DE CONTROL DISTRITAL'!C21</f>
        <v>Responsable de Módulo</v>
      </c>
      <c r="D22" s="117" t="str">
        <f>'[2]PANEL DE CONTROL DISTRITAL'!D21</f>
        <v xml:space="preserve">Credenciales disponibles para entrega = </v>
      </c>
      <c r="E22" s="116" t="str">
        <f>'[2]PANEL DE CONTROL DISTRITAL'!E21</f>
        <v>(Credenciales en resguardo / Credenciales totales en SIIRFE disponibles para entrega) x 100</v>
      </c>
      <c r="F22" s="118" t="str">
        <f>'[2]PANEL DE CONTROL DISTRITAL'!F21</f>
        <v>Semanal (remesa)</v>
      </c>
      <c r="G22" s="119">
        <f>'[2]PANEL DE CONTROL DISTRITAL'!G21</f>
        <v>1</v>
      </c>
      <c r="H22" s="27" t="str">
        <f>'[2]PANEL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428</v>
      </c>
      <c r="AR22" s="25">
        <v>365</v>
      </c>
      <c r="AS22" s="25">
        <v>461</v>
      </c>
      <c r="AT22" s="25">
        <v>408</v>
      </c>
      <c r="AU22" s="25">
        <v>241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'[2]PANEL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428</v>
      </c>
      <c r="AR23" s="45">
        <v>365</v>
      </c>
      <c r="AS23" s="45">
        <v>461</v>
      </c>
      <c r="AT23" s="45">
        <v>408</v>
      </c>
      <c r="AU23" s="45">
        <v>241</v>
      </c>
      <c r="AV23" s="109"/>
    </row>
    <row r="24" spans="1:60" s="4" customFormat="1" ht="7.5" customHeight="1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'[2]PANEL DE CONTROL DISTRITAL'!A24</f>
        <v>6</v>
      </c>
      <c r="B25" s="121" t="str">
        <f>'[2]PANEL DE CONTROL DISTRITAL'!B24</f>
        <v>ENTREGA</v>
      </c>
      <c r="C25" s="116" t="str">
        <f>'[2]PANEL DE CONTROL DISTRITAL'!C24</f>
        <v>Operador de Equipo Tecnológico</v>
      </c>
      <c r="D25" s="117" t="str">
        <f>'[2]PANEL DE CONTROL DISTRITAL'!D24</f>
        <v xml:space="preserve">Efectividad de entrega de CPV en MAC = </v>
      </c>
      <c r="E25" s="116" t="str">
        <f>'[2]PANEL DE CONTROL DISTRITAL'!E24</f>
        <v>(Total de credenciales entregadas / Total de credenciales solicitadas) x 100</v>
      </c>
      <c r="F25" s="118" t="str">
        <f>'[2]PANEL DE CONTROL DISTRITAL'!F24</f>
        <v>Semanal (remesa)</v>
      </c>
      <c r="G25" s="119">
        <f>'[2]PANEL DE CONTROL DISTRITAL'!G24</f>
        <v>0.9</v>
      </c>
      <c r="H25" s="27" t="str">
        <f>'[2]PANEL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121</v>
      </c>
      <c r="AR25" s="25">
        <v>256</v>
      </c>
      <c r="AS25" s="25">
        <v>84</v>
      </c>
      <c r="AT25" s="25">
        <v>124</v>
      </c>
      <c r="AU25" s="25">
        <v>219</v>
      </c>
      <c r="AV25" s="109">
        <f>IFERROR(SUM(I25:AU25)/SUM(I26:AU26),0)</f>
        <v>1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'[2]PANEL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121</v>
      </c>
      <c r="AR26" s="45">
        <v>256</v>
      </c>
      <c r="AS26" s="45">
        <v>84</v>
      </c>
      <c r="AT26" s="45">
        <v>124</v>
      </c>
      <c r="AU26" s="45">
        <v>219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0" customHeight="1" thickTop="1" x14ac:dyDescent="0.25"/>
  </sheetData>
  <mergeCells count="71">
    <mergeCell ref="AV10:AV11"/>
    <mergeCell ref="F10:F11"/>
    <mergeCell ref="AV6:AV9"/>
    <mergeCell ref="B7:D7"/>
    <mergeCell ref="A1:AV1"/>
    <mergeCell ref="F2:G2"/>
    <mergeCell ref="AU2:AV2"/>
    <mergeCell ref="A4:AV4"/>
    <mergeCell ref="A5:AV5"/>
    <mergeCell ref="E7:H7"/>
    <mergeCell ref="I7:AU7"/>
    <mergeCell ref="B8:AU8"/>
    <mergeCell ref="A6:A9"/>
    <mergeCell ref="B6:H6"/>
    <mergeCell ref="I6:AU6"/>
    <mergeCell ref="G10:G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10:A11"/>
    <mergeCell ref="B10:B11"/>
    <mergeCell ref="C10:C11"/>
    <mergeCell ref="D10:D11"/>
    <mergeCell ref="E10:E11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AV25:AV26"/>
    <mergeCell ref="I29:L29"/>
    <mergeCell ref="B34:M34"/>
    <mergeCell ref="B35:G35"/>
    <mergeCell ref="H35:M35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526" priority="15" operator="greaterThan">
      <formula>95%</formula>
    </cfRule>
    <cfRule type="cellIs" dxfId="525" priority="16" operator="greaterThanOrEqual">
      <formula>90%</formula>
    </cfRule>
    <cfRule type="cellIs" dxfId="524" priority="17" operator="lessThan">
      <formula>89.99%</formula>
    </cfRule>
  </conditionalFormatting>
  <conditionalFormatting sqref="AV13">
    <cfRule type="cellIs" dxfId="523" priority="12" operator="greaterThan">
      <formula>95%</formula>
    </cfRule>
    <cfRule type="cellIs" dxfId="522" priority="13" operator="greaterThanOrEqual">
      <formula>90%</formula>
    </cfRule>
    <cfRule type="cellIs" dxfId="521" priority="14" operator="lessThan">
      <formula>89.99%</formula>
    </cfRule>
  </conditionalFormatting>
  <conditionalFormatting sqref="AV16">
    <cfRule type="cellIs" dxfId="520" priority="9" operator="greaterThan">
      <formula>95%</formula>
    </cfRule>
    <cfRule type="cellIs" dxfId="519" priority="10" operator="greaterThanOrEqual">
      <formula>90%</formula>
    </cfRule>
    <cfRule type="cellIs" dxfId="518" priority="11" operator="lessThan">
      <formula>89.99%</formula>
    </cfRule>
  </conditionalFormatting>
  <conditionalFormatting sqref="AV19">
    <cfRule type="cellIs" dxfId="517" priority="6" operator="greaterThan">
      <formula>95%</formula>
    </cfRule>
    <cfRule type="cellIs" dxfId="516" priority="7" operator="greaterThanOrEqual">
      <formula>90%</formula>
    </cfRule>
    <cfRule type="cellIs" dxfId="515" priority="8" operator="lessThan">
      <formula>89.99%</formula>
    </cfRule>
  </conditionalFormatting>
  <conditionalFormatting sqref="AV22">
    <cfRule type="cellIs" dxfId="514" priority="4" operator="greaterThanOrEqual">
      <formula>100%</formula>
    </cfRule>
    <cfRule type="cellIs" dxfId="513" priority="5" operator="lessThan">
      <formula>99.99%</formula>
    </cfRule>
  </conditionalFormatting>
  <conditionalFormatting sqref="AV25">
    <cfRule type="cellIs" dxfId="512" priority="1" operator="greaterThan">
      <formula>95%</formula>
    </cfRule>
    <cfRule type="cellIs" dxfId="511" priority="2" operator="greaterThanOrEqual">
      <formula>90%</formula>
    </cfRule>
    <cfRule type="cellIs" dxfId="510" priority="3" operator="lessThan">
      <formula>89.99%</formula>
    </cfRule>
  </conditionalFormatting>
  <dataValidations count="1">
    <dataValidation showDropDown="1" showInputMessage="1" showErrorMessage="1" sqref="C21 G19:G23 G10:G11 G16:G17 G13:G14 G25:G26" xr:uid="{47019382-9EDD-463B-A09D-4642BA5618C5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010CD-00AA-4D42-8EA7-3093D34E45EF}">
  <sheetPr>
    <tabColor rgb="FF002060"/>
  </sheetPr>
  <dimension ref="A1:BH48"/>
  <sheetViews>
    <sheetView showGridLines="0" zoomScale="85" zoomScaleNormal="85" workbookViewId="0">
      <selection activeCell="A10" sqref="A10:A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12</v>
      </c>
      <c r="F2" s="122" t="s">
        <v>70</v>
      </c>
      <c r="G2" s="122"/>
      <c r="H2" s="22">
        <v>301254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61">
        <f>'[3]PANEL DE CONTROL DISTRITAL'!A9</f>
        <v>1</v>
      </c>
      <c r="B10" s="162" t="str">
        <f>'[3]PANEL DE CONTROL DISTRITAL'!B9</f>
        <v>ENTREVISTA</v>
      </c>
      <c r="C10" s="163" t="str">
        <f>'[3]PANEL DE CONTROL DISTRITAL'!C9</f>
        <v xml:space="preserve"> Auxiliar de Atención Ciudadana</v>
      </c>
      <c r="D10" s="164" t="str">
        <f>'[3]PANEL DE CONTROL DISTRITAL'!D9</f>
        <v>Efectividad de la entrevista =</v>
      </c>
      <c r="E10" s="163" t="str">
        <f>'[3]PANEL DE CONTROL DISTRITAL'!E9</f>
        <v>(Número de trámites aplicados / (Número de fichas requisitadas - Notificaciones de improcedencia de trámite)) x 100</v>
      </c>
      <c r="F10" s="165" t="str">
        <f>'[3]PANEL DE CONTROL DISTRITAL'!F9</f>
        <v>Semanal (remesa)</v>
      </c>
      <c r="G10" s="166">
        <f>'[3]PANEL DE CONTROL DISTRITAL'!G9</f>
        <v>0.9</v>
      </c>
      <c r="H10" s="167" t="str">
        <f>'[3]PANEL DE CONTROL DISTRITAL'!H9</f>
        <v>Número de trámites aplicados</v>
      </c>
      <c r="I10" s="168">
        <v>0</v>
      </c>
      <c r="J10" s="168">
        <v>0</v>
      </c>
      <c r="K10" s="168">
        <v>0</v>
      </c>
      <c r="L10" s="168">
        <v>0</v>
      </c>
      <c r="M10" s="168">
        <v>0</v>
      </c>
      <c r="N10" s="168">
        <v>0</v>
      </c>
      <c r="O10" s="168">
        <v>0</v>
      </c>
      <c r="P10" s="168">
        <v>0</v>
      </c>
      <c r="Q10" s="168">
        <v>0</v>
      </c>
      <c r="R10" s="168">
        <v>0</v>
      </c>
      <c r="S10" s="168">
        <v>0</v>
      </c>
      <c r="T10" s="168">
        <v>0</v>
      </c>
      <c r="U10" s="168">
        <v>0</v>
      </c>
      <c r="V10" s="168">
        <v>0</v>
      </c>
      <c r="W10" s="168">
        <v>0</v>
      </c>
      <c r="X10" s="168">
        <v>0</v>
      </c>
      <c r="Y10" s="168">
        <v>0</v>
      </c>
      <c r="Z10" s="168">
        <v>0</v>
      </c>
      <c r="AA10" s="168">
        <v>0</v>
      </c>
      <c r="AB10" s="168">
        <v>0</v>
      </c>
      <c r="AC10" s="168">
        <v>0</v>
      </c>
      <c r="AD10" s="168">
        <v>0</v>
      </c>
      <c r="AE10" s="168">
        <v>0</v>
      </c>
      <c r="AF10" s="168">
        <v>0</v>
      </c>
      <c r="AG10" s="168">
        <v>0</v>
      </c>
      <c r="AH10" s="168">
        <v>0</v>
      </c>
      <c r="AI10" s="168">
        <v>0</v>
      </c>
      <c r="AJ10" s="168">
        <v>0</v>
      </c>
      <c r="AK10" s="168">
        <v>0</v>
      </c>
      <c r="AL10" s="168">
        <v>0</v>
      </c>
      <c r="AM10" s="168">
        <v>0</v>
      </c>
      <c r="AN10" s="168">
        <v>0</v>
      </c>
      <c r="AO10" s="168">
        <v>0</v>
      </c>
      <c r="AP10" s="168">
        <v>0</v>
      </c>
      <c r="AQ10" s="168">
        <v>326</v>
      </c>
      <c r="AR10" s="168">
        <v>382</v>
      </c>
      <c r="AS10" s="168">
        <v>235</v>
      </c>
      <c r="AT10" s="168">
        <v>0</v>
      </c>
      <c r="AU10" s="168">
        <v>0</v>
      </c>
      <c r="AV10" s="169">
        <f>IFERROR(SUM(I10:AU10)/SUM(I11:AU11),0)</f>
        <v>1</v>
      </c>
    </row>
    <row r="11" spans="1:60" s="2" customFormat="1" ht="50.1" customHeight="1" thickTop="1" thickBot="1" x14ac:dyDescent="0.3">
      <c r="A11" s="161"/>
      <c r="B11" s="162"/>
      <c r="C11" s="163"/>
      <c r="D11" s="164"/>
      <c r="E11" s="163"/>
      <c r="F11" s="165"/>
      <c r="G11" s="166"/>
      <c r="H11" s="167" t="str">
        <f>'[3]PANEL DE CONTROL DISTRITAL'!H10</f>
        <v>Número de fichas requisitadas - Notificaciones de improcedencia de trámite</v>
      </c>
      <c r="I11" s="170">
        <v>0</v>
      </c>
      <c r="J11" s="170">
        <v>0</v>
      </c>
      <c r="K11" s="170">
        <v>0</v>
      </c>
      <c r="L11" s="170">
        <v>0</v>
      </c>
      <c r="M11" s="170">
        <v>0</v>
      </c>
      <c r="N11" s="170">
        <v>0</v>
      </c>
      <c r="O11" s="170">
        <v>0</v>
      </c>
      <c r="P11" s="170">
        <v>0</v>
      </c>
      <c r="Q11" s="170">
        <v>0</v>
      </c>
      <c r="R11" s="170">
        <v>0</v>
      </c>
      <c r="S11" s="170">
        <v>0</v>
      </c>
      <c r="T11" s="170">
        <v>0</v>
      </c>
      <c r="U11" s="170">
        <v>0</v>
      </c>
      <c r="V11" s="170">
        <v>0</v>
      </c>
      <c r="W11" s="170">
        <v>0</v>
      </c>
      <c r="X11" s="170">
        <v>0</v>
      </c>
      <c r="Y11" s="170">
        <v>0</v>
      </c>
      <c r="Z11" s="170">
        <v>0</v>
      </c>
      <c r="AA11" s="170">
        <v>0</v>
      </c>
      <c r="AB11" s="170">
        <v>0</v>
      </c>
      <c r="AC11" s="170">
        <v>0</v>
      </c>
      <c r="AD11" s="170">
        <v>0</v>
      </c>
      <c r="AE11" s="170">
        <v>0</v>
      </c>
      <c r="AF11" s="170">
        <v>0</v>
      </c>
      <c r="AG11" s="170">
        <v>0</v>
      </c>
      <c r="AH11" s="170">
        <v>0</v>
      </c>
      <c r="AI11" s="170">
        <v>0</v>
      </c>
      <c r="AJ11" s="170">
        <v>0</v>
      </c>
      <c r="AK11" s="170">
        <v>0</v>
      </c>
      <c r="AL11" s="170">
        <v>0</v>
      </c>
      <c r="AM11" s="170">
        <v>0</v>
      </c>
      <c r="AN11" s="170">
        <v>0</v>
      </c>
      <c r="AO11" s="170">
        <v>0</v>
      </c>
      <c r="AP11" s="170">
        <v>0</v>
      </c>
      <c r="AQ11" s="170">
        <v>326</v>
      </c>
      <c r="AR11" s="170">
        <v>382</v>
      </c>
      <c r="AS11" s="170">
        <v>235</v>
      </c>
      <c r="AT11" s="170">
        <v>0</v>
      </c>
      <c r="AU11" s="170">
        <v>0</v>
      </c>
      <c r="AV11" s="169"/>
    </row>
    <row r="12" spans="1:60" s="47" customFormat="1" ht="8.1" customHeight="1" thickTop="1" thickBot="1" x14ac:dyDescent="0.3">
      <c r="A12" s="161"/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61">
        <f>'[3]PANEL DE CONTROL DISTRITAL'!A12</f>
        <v>2</v>
      </c>
      <c r="B13" s="162" t="str">
        <f>'[3]PANEL DE CONTROL DISTRITAL'!B12</f>
        <v>TRÁMITE</v>
      </c>
      <c r="C13" s="163" t="str">
        <f>'[3]PANEL DE CONTROL DISTRITAL'!C12</f>
        <v>Operador de Equipo Tecnológico</v>
      </c>
      <c r="D13" s="164" t="str">
        <f>'[3]PANEL DE CONTROL DISTRITAL'!D12</f>
        <v>Trámites exitosos efectivos=</v>
      </c>
      <c r="E13" s="163" t="str">
        <f>'[3]PANEL DE CONTROL DISTRITAL'!E12</f>
        <v>(Número de trámites exitosos / Número de trámites aplicados) x 100</v>
      </c>
      <c r="F13" s="165" t="str">
        <f>'[3]PANEL DE CONTROL DISTRITAL'!F12</f>
        <v>Semanal (remesa)</v>
      </c>
      <c r="G13" s="166">
        <f>'[3]PANEL DE CONTROL DISTRITAL'!G12</f>
        <v>0.9</v>
      </c>
      <c r="H13" s="167" t="str">
        <f>'[3]PANEL DE CONTROL DISTRITAL'!H12</f>
        <v>Número de trámites exitosos</v>
      </c>
      <c r="I13" s="168">
        <v>0</v>
      </c>
      <c r="J13" s="168">
        <v>0</v>
      </c>
      <c r="K13" s="168">
        <v>0</v>
      </c>
      <c r="L13" s="168">
        <v>0</v>
      </c>
      <c r="M13" s="168">
        <v>0</v>
      </c>
      <c r="N13" s="168">
        <v>0</v>
      </c>
      <c r="O13" s="168">
        <v>0</v>
      </c>
      <c r="P13" s="168">
        <v>0</v>
      </c>
      <c r="Q13" s="168">
        <v>0</v>
      </c>
      <c r="R13" s="168">
        <v>0</v>
      </c>
      <c r="S13" s="168">
        <v>0</v>
      </c>
      <c r="T13" s="168">
        <v>0</v>
      </c>
      <c r="U13" s="168">
        <v>0</v>
      </c>
      <c r="V13" s="168">
        <v>0</v>
      </c>
      <c r="W13" s="168">
        <v>0</v>
      </c>
      <c r="X13" s="168">
        <v>0</v>
      </c>
      <c r="Y13" s="168">
        <v>0</v>
      </c>
      <c r="Z13" s="168">
        <v>0</v>
      </c>
      <c r="AA13" s="168">
        <v>0</v>
      </c>
      <c r="AB13" s="168">
        <v>0</v>
      </c>
      <c r="AC13" s="168">
        <v>0</v>
      </c>
      <c r="AD13" s="168">
        <v>0</v>
      </c>
      <c r="AE13" s="168">
        <v>0</v>
      </c>
      <c r="AF13" s="168">
        <v>0</v>
      </c>
      <c r="AG13" s="168">
        <v>0</v>
      </c>
      <c r="AH13" s="168">
        <v>0</v>
      </c>
      <c r="AI13" s="168">
        <v>0</v>
      </c>
      <c r="AJ13" s="168">
        <v>0</v>
      </c>
      <c r="AK13" s="168">
        <v>0</v>
      </c>
      <c r="AL13" s="168">
        <v>0</v>
      </c>
      <c r="AM13" s="168">
        <v>0</v>
      </c>
      <c r="AN13" s="168">
        <v>0</v>
      </c>
      <c r="AO13" s="168">
        <v>0</v>
      </c>
      <c r="AP13" s="168">
        <v>0</v>
      </c>
      <c r="AQ13" s="168">
        <v>325</v>
      </c>
      <c r="AR13" s="168">
        <v>380</v>
      </c>
      <c r="AS13" s="168">
        <v>235</v>
      </c>
      <c r="AT13" s="168">
        <v>0</v>
      </c>
      <c r="AU13" s="168">
        <v>0</v>
      </c>
      <c r="AV13" s="169">
        <f>IFERROR(SUM(I13:AU13)/SUM(I14:AU14),0)</f>
        <v>0.99681866383881235</v>
      </c>
    </row>
    <row r="14" spans="1:60" s="3" customFormat="1" ht="50.1" customHeight="1" thickTop="1" thickBot="1" x14ac:dyDescent="0.3">
      <c r="A14" s="161"/>
      <c r="B14" s="162"/>
      <c r="C14" s="163"/>
      <c r="D14" s="164"/>
      <c r="E14" s="163"/>
      <c r="F14" s="165"/>
      <c r="G14" s="166"/>
      <c r="H14" s="167" t="str">
        <f>'[3]PANEL DE CONTROL DISTRITAL'!H13</f>
        <v>Número de trámites aplicados</v>
      </c>
      <c r="I14" s="170">
        <v>0</v>
      </c>
      <c r="J14" s="170">
        <v>0</v>
      </c>
      <c r="K14" s="170">
        <v>0</v>
      </c>
      <c r="L14" s="170">
        <v>0</v>
      </c>
      <c r="M14" s="170">
        <v>0</v>
      </c>
      <c r="N14" s="170">
        <v>0</v>
      </c>
      <c r="O14" s="170">
        <v>0</v>
      </c>
      <c r="P14" s="170">
        <v>0</v>
      </c>
      <c r="Q14" s="170">
        <v>0</v>
      </c>
      <c r="R14" s="170">
        <v>0</v>
      </c>
      <c r="S14" s="170">
        <v>0</v>
      </c>
      <c r="T14" s="170">
        <v>0</v>
      </c>
      <c r="U14" s="170">
        <v>0</v>
      </c>
      <c r="V14" s="170">
        <v>0</v>
      </c>
      <c r="W14" s="170">
        <v>0</v>
      </c>
      <c r="X14" s="170">
        <v>0</v>
      </c>
      <c r="Y14" s="170">
        <v>0</v>
      </c>
      <c r="Z14" s="170">
        <v>0</v>
      </c>
      <c r="AA14" s="170">
        <v>0</v>
      </c>
      <c r="AB14" s="170">
        <v>0</v>
      </c>
      <c r="AC14" s="170">
        <v>0</v>
      </c>
      <c r="AD14" s="170">
        <v>0</v>
      </c>
      <c r="AE14" s="170">
        <v>0</v>
      </c>
      <c r="AF14" s="170">
        <v>0</v>
      </c>
      <c r="AG14" s="170">
        <v>0</v>
      </c>
      <c r="AH14" s="170">
        <v>0</v>
      </c>
      <c r="AI14" s="170">
        <v>0</v>
      </c>
      <c r="AJ14" s="170">
        <v>0</v>
      </c>
      <c r="AK14" s="170">
        <v>0</v>
      </c>
      <c r="AL14" s="170">
        <v>0</v>
      </c>
      <c r="AM14" s="170">
        <v>0</v>
      </c>
      <c r="AN14" s="170">
        <v>0</v>
      </c>
      <c r="AO14" s="170">
        <v>0</v>
      </c>
      <c r="AP14" s="170">
        <v>0</v>
      </c>
      <c r="AQ14" s="170">
        <v>326</v>
      </c>
      <c r="AR14" s="170">
        <v>382</v>
      </c>
      <c r="AS14" s="170">
        <v>235</v>
      </c>
      <c r="AT14" s="170">
        <v>0</v>
      </c>
      <c r="AU14" s="170">
        <v>0</v>
      </c>
      <c r="AV14" s="169"/>
    </row>
    <row r="15" spans="1:60" s="47" customFormat="1" ht="8.1" customHeight="1" thickTop="1" thickBot="1" x14ac:dyDescent="0.3">
      <c r="A15" s="161"/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61">
        <f>'[3]PANEL DE CONTROL DISTRITAL'!A15</f>
        <v>3</v>
      </c>
      <c r="B16" s="162" t="str">
        <f>'[3]PANEL DE CONTROL DISTRITAL'!B15</f>
        <v>TRANSFERENCIA</v>
      </c>
      <c r="C16" s="163" t="str">
        <f>'[3]PANEL DE CONTROL DISTRITAL'!C15</f>
        <v>Responsable de Módulo</v>
      </c>
      <c r="D16" s="164" t="str">
        <f>'[3]PANEL DE CONTROL DISTRITAL'!D15</f>
        <v xml:space="preserve">Transacciones exitosas = </v>
      </c>
      <c r="E16" s="163" t="str">
        <f>'[3]PANEL DE CONTROL DISTRITAL'!E15</f>
        <v>(Número de Archivos de Transacción aceptados /Total de Archivos de Transacción procesados) x100</v>
      </c>
      <c r="F16" s="165" t="str">
        <f>'[3]PANEL DE CONTROL DISTRITAL'!F15</f>
        <v>Semanal (remesa)</v>
      </c>
      <c r="G16" s="166">
        <f>'[3]PANEL DE CONTROL DISTRITAL'!G15</f>
        <v>0.9</v>
      </c>
      <c r="H16" s="167" t="str">
        <f>'[3]PANEL DE CONTROL DISTRITAL'!H15</f>
        <v>Número de Archivos de Transacción aceptados</v>
      </c>
      <c r="I16" s="168">
        <v>0</v>
      </c>
      <c r="J16" s="168">
        <v>0</v>
      </c>
      <c r="K16" s="168">
        <v>0</v>
      </c>
      <c r="L16" s="168">
        <v>0</v>
      </c>
      <c r="M16" s="168">
        <v>0</v>
      </c>
      <c r="N16" s="168">
        <v>0</v>
      </c>
      <c r="O16" s="168">
        <v>0</v>
      </c>
      <c r="P16" s="168">
        <v>0</v>
      </c>
      <c r="Q16" s="168">
        <v>0</v>
      </c>
      <c r="R16" s="168">
        <v>0</v>
      </c>
      <c r="S16" s="168">
        <v>0</v>
      </c>
      <c r="T16" s="168">
        <v>0</v>
      </c>
      <c r="U16" s="168">
        <v>0</v>
      </c>
      <c r="V16" s="168">
        <v>0</v>
      </c>
      <c r="W16" s="168">
        <v>0</v>
      </c>
      <c r="X16" s="168">
        <v>0</v>
      </c>
      <c r="Y16" s="168">
        <v>0</v>
      </c>
      <c r="Z16" s="168">
        <v>0</v>
      </c>
      <c r="AA16" s="168">
        <v>0</v>
      </c>
      <c r="AB16" s="168">
        <v>0</v>
      </c>
      <c r="AC16" s="168">
        <v>0</v>
      </c>
      <c r="AD16" s="168">
        <v>0</v>
      </c>
      <c r="AE16" s="168">
        <v>0</v>
      </c>
      <c r="AF16" s="168">
        <v>0</v>
      </c>
      <c r="AG16" s="168">
        <v>0</v>
      </c>
      <c r="AH16" s="168">
        <v>0</v>
      </c>
      <c r="AI16" s="168">
        <v>0</v>
      </c>
      <c r="AJ16" s="168">
        <v>0</v>
      </c>
      <c r="AK16" s="168">
        <v>0</v>
      </c>
      <c r="AL16" s="168">
        <v>0</v>
      </c>
      <c r="AM16" s="168">
        <v>0</v>
      </c>
      <c r="AN16" s="168">
        <v>0</v>
      </c>
      <c r="AO16" s="168">
        <v>0</v>
      </c>
      <c r="AP16" s="168">
        <v>0</v>
      </c>
      <c r="AQ16" s="168">
        <v>325</v>
      </c>
      <c r="AR16" s="168">
        <v>380</v>
      </c>
      <c r="AS16" s="168">
        <v>235</v>
      </c>
      <c r="AT16" s="168">
        <v>0</v>
      </c>
      <c r="AU16" s="168">
        <v>0</v>
      </c>
      <c r="AV16" s="169">
        <f>IFERROR(SUM(I16:AU16)/SUM(I17:AU17),0)</f>
        <v>0.99681866383881235</v>
      </c>
    </row>
    <row r="17" spans="1:60" s="3" customFormat="1" ht="50.1" customHeight="1" thickTop="1" thickBot="1" x14ac:dyDescent="0.3">
      <c r="A17" s="161"/>
      <c r="B17" s="162"/>
      <c r="C17" s="163"/>
      <c r="D17" s="164"/>
      <c r="E17" s="163"/>
      <c r="F17" s="165"/>
      <c r="G17" s="166"/>
      <c r="H17" s="167" t="str">
        <f>'[3]PANEL DE CONTROL DISTRITAL'!H16</f>
        <v>Total de Archivos de Transacción procesados</v>
      </c>
      <c r="I17" s="170">
        <v>0</v>
      </c>
      <c r="J17" s="170">
        <v>0</v>
      </c>
      <c r="K17" s="170">
        <v>0</v>
      </c>
      <c r="L17" s="170">
        <v>0</v>
      </c>
      <c r="M17" s="170">
        <v>0</v>
      </c>
      <c r="N17" s="170">
        <v>0</v>
      </c>
      <c r="O17" s="170">
        <v>0</v>
      </c>
      <c r="P17" s="170">
        <v>0</v>
      </c>
      <c r="Q17" s="170">
        <v>0</v>
      </c>
      <c r="R17" s="170">
        <v>0</v>
      </c>
      <c r="S17" s="170">
        <v>0</v>
      </c>
      <c r="T17" s="170">
        <v>0</v>
      </c>
      <c r="U17" s="170">
        <v>0</v>
      </c>
      <c r="V17" s="170">
        <v>0</v>
      </c>
      <c r="W17" s="170">
        <v>0</v>
      </c>
      <c r="X17" s="170">
        <v>0</v>
      </c>
      <c r="Y17" s="170">
        <v>0</v>
      </c>
      <c r="Z17" s="170">
        <v>0</v>
      </c>
      <c r="AA17" s="170">
        <v>0</v>
      </c>
      <c r="AB17" s="170">
        <v>0</v>
      </c>
      <c r="AC17" s="170">
        <v>0</v>
      </c>
      <c r="AD17" s="170">
        <v>0</v>
      </c>
      <c r="AE17" s="170">
        <v>0</v>
      </c>
      <c r="AF17" s="170">
        <v>0</v>
      </c>
      <c r="AG17" s="170">
        <v>0</v>
      </c>
      <c r="AH17" s="170">
        <v>0</v>
      </c>
      <c r="AI17" s="170">
        <v>0</v>
      </c>
      <c r="AJ17" s="170">
        <v>0</v>
      </c>
      <c r="AK17" s="170">
        <v>0</v>
      </c>
      <c r="AL17" s="170">
        <v>0</v>
      </c>
      <c r="AM17" s="170">
        <v>0</v>
      </c>
      <c r="AN17" s="170">
        <v>0</v>
      </c>
      <c r="AO17" s="170">
        <v>0</v>
      </c>
      <c r="AP17" s="170">
        <v>0</v>
      </c>
      <c r="AQ17" s="170">
        <v>326</v>
      </c>
      <c r="AR17" s="170">
        <v>382</v>
      </c>
      <c r="AS17" s="170">
        <v>235</v>
      </c>
      <c r="AT17" s="170">
        <v>0</v>
      </c>
      <c r="AU17" s="170">
        <v>0</v>
      </c>
      <c r="AV17" s="169"/>
    </row>
    <row r="18" spans="1:60" s="47" customFormat="1" ht="8.1" customHeight="1" thickTop="1" thickBot="1" x14ac:dyDescent="0.3">
      <c r="A18" s="161"/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  <c r="AT18" s="161"/>
      <c r="AU18" s="161"/>
      <c r="AV18" s="161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61">
        <f>'[3]PANEL DE CONTROL DISTRITAL'!A18</f>
        <v>4</v>
      </c>
      <c r="B19" s="162" t="str">
        <f>'[3]PANEL DE CONTROL DISTRITAL'!B18</f>
        <v>CONCILIACIÓN</v>
      </c>
      <c r="C19" s="163" t="str">
        <f>'[3]PANEL DE CONTROL DISTRITAL'!C18</f>
        <v>Responsable de Módulo</v>
      </c>
      <c r="D19" s="164" t="str">
        <f>'[3]PANEL DE CONTROL DISTRITAL'!D18</f>
        <v xml:space="preserve">Credenciales disponibles para entrega = </v>
      </c>
      <c r="E19" s="163" t="str">
        <f>'[3]PANEL DE CONTROL DISTRITAL'!E18</f>
        <v>((Credenciales recibidas - credenciales inconsistentes) / Credenciales recibidas) x 100</v>
      </c>
      <c r="F19" s="165" t="str">
        <f>'[3]PANEL DE CONTROL DISTRITAL'!F18</f>
        <v>Semanal (remesa)</v>
      </c>
      <c r="G19" s="166">
        <f>'[3]PANEL DE CONTROL DISTRITAL'!G18</f>
        <v>0.9</v>
      </c>
      <c r="H19" s="167" t="str">
        <f>'[3]PANEL DE CONTROL DISTRITAL'!H18</f>
        <v xml:space="preserve">Credenciales Recibidas - Credenciales inconsistentes </v>
      </c>
      <c r="I19" s="168">
        <v>0</v>
      </c>
      <c r="J19" s="168">
        <v>0</v>
      </c>
      <c r="K19" s="168">
        <v>0</v>
      </c>
      <c r="L19" s="168">
        <v>0</v>
      </c>
      <c r="M19" s="168">
        <v>0</v>
      </c>
      <c r="N19" s="168">
        <v>0</v>
      </c>
      <c r="O19" s="168">
        <v>0</v>
      </c>
      <c r="P19" s="168">
        <v>0</v>
      </c>
      <c r="Q19" s="168">
        <v>0</v>
      </c>
      <c r="R19" s="168">
        <v>0</v>
      </c>
      <c r="S19" s="168">
        <v>0</v>
      </c>
      <c r="T19" s="168">
        <v>0</v>
      </c>
      <c r="U19" s="168">
        <v>0</v>
      </c>
      <c r="V19" s="168">
        <v>0</v>
      </c>
      <c r="W19" s="168">
        <v>0</v>
      </c>
      <c r="X19" s="168">
        <v>0</v>
      </c>
      <c r="Y19" s="168">
        <v>0</v>
      </c>
      <c r="Z19" s="168">
        <v>0</v>
      </c>
      <c r="AA19" s="168">
        <v>0</v>
      </c>
      <c r="AB19" s="168">
        <v>0</v>
      </c>
      <c r="AC19" s="168">
        <v>0</v>
      </c>
      <c r="AD19" s="168">
        <v>0</v>
      </c>
      <c r="AE19" s="168">
        <v>0</v>
      </c>
      <c r="AF19" s="168">
        <v>0</v>
      </c>
      <c r="AG19" s="168">
        <v>0</v>
      </c>
      <c r="AH19" s="168">
        <v>0</v>
      </c>
      <c r="AI19" s="168">
        <v>0</v>
      </c>
      <c r="AJ19" s="168">
        <v>0</v>
      </c>
      <c r="AK19" s="168">
        <v>0</v>
      </c>
      <c r="AL19" s="168">
        <v>0</v>
      </c>
      <c r="AM19" s="168">
        <v>0</v>
      </c>
      <c r="AN19" s="168">
        <v>0</v>
      </c>
      <c r="AO19" s="168">
        <v>0</v>
      </c>
      <c r="AP19" s="168">
        <v>0</v>
      </c>
      <c r="AQ19" s="168">
        <v>582</v>
      </c>
      <c r="AR19" s="168">
        <v>373</v>
      </c>
      <c r="AS19" s="168">
        <v>351</v>
      </c>
      <c r="AT19" s="168">
        <v>109</v>
      </c>
      <c r="AU19" s="168">
        <v>0</v>
      </c>
      <c r="AV19" s="169">
        <f>IFERROR(SUM(I19:AU19)/SUM(I20:AU20),0)</f>
        <v>1</v>
      </c>
    </row>
    <row r="20" spans="1:60" s="3" customFormat="1" ht="50.1" customHeight="1" thickTop="1" thickBot="1" x14ac:dyDescent="0.3">
      <c r="A20" s="161"/>
      <c r="B20" s="162"/>
      <c r="C20" s="163"/>
      <c r="D20" s="164"/>
      <c r="E20" s="163"/>
      <c r="F20" s="165"/>
      <c r="G20" s="166"/>
      <c r="H20" s="167" t="str">
        <f>'[3]PANEL DE CONTROL DISTRITAL'!H19</f>
        <v xml:space="preserve">Credenciales recibidas </v>
      </c>
      <c r="I20" s="170">
        <v>0</v>
      </c>
      <c r="J20" s="170">
        <v>0</v>
      </c>
      <c r="K20" s="170">
        <v>0</v>
      </c>
      <c r="L20" s="170">
        <v>0</v>
      </c>
      <c r="M20" s="170">
        <v>0</v>
      </c>
      <c r="N20" s="170">
        <v>0</v>
      </c>
      <c r="O20" s="170">
        <v>0</v>
      </c>
      <c r="P20" s="170">
        <v>0</v>
      </c>
      <c r="Q20" s="170">
        <v>0</v>
      </c>
      <c r="R20" s="170">
        <v>0</v>
      </c>
      <c r="S20" s="170">
        <v>0</v>
      </c>
      <c r="T20" s="170">
        <v>0</v>
      </c>
      <c r="U20" s="170">
        <v>0</v>
      </c>
      <c r="V20" s="170">
        <v>0</v>
      </c>
      <c r="W20" s="170">
        <v>0</v>
      </c>
      <c r="X20" s="170">
        <v>0</v>
      </c>
      <c r="Y20" s="170">
        <v>0</v>
      </c>
      <c r="Z20" s="170">
        <v>0</v>
      </c>
      <c r="AA20" s="170">
        <v>0</v>
      </c>
      <c r="AB20" s="170">
        <v>0</v>
      </c>
      <c r="AC20" s="170">
        <v>0</v>
      </c>
      <c r="AD20" s="170">
        <v>0</v>
      </c>
      <c r="AE20" s="170">
        <v>0</v>
      </c>
      <c r="AF20" s="170">
        <v>0</v>
      </c>
      <c r="AG20" s="170">
        <v>0</v>
      </c>
      <c r="AH20" s="170">
        <v>0</v>
      </c>
      <c r="AI20" s="170">
        <v>0</v>
      </c>
      <c r="AJ20" s="170">
        <v>0</v>
      </c>
      <c r="AK20" s="170">
        <v>0</v>
      </c>
      <c r="AL20" s="170">
        <v>0</v>
      </c>
      <c r="AM20" s="170">
        <v>0</v>
      </c>
      <c r="AN20" s="170">
        <v>0</v>
      </c>
      <c r="AO20" s="170">
        <v>0</v>
      </c>
      <c r="AP20" s="170">
        <v>0</v>
      </c>
      <c r="AQ20" s="170">
        <v>582</v>
      </c>
      <c r="AR20" s="170">
        <v>373</v>
      </c>
      <c r="AS20" s="170">
        <v>351</v>
      </c>
      <c r="AT20" s="170">
        <v>109</v>
      </c>
      <c r="AU20" s="170">
        <v>0</v>
      </c>
      <c r="AV20" s="169"/>
    </row>
    <row r="21" spans="1:60" s="47" customFormat="1" ht="7.5" customHeight="1" thickTop="1" thickBot="1" x14ac:dyDescent="0.3">
      <c r="A21" s="171"/>
      <c r="B21" s="172"/>
      <c r="C21" s="173"/>
      <c r="D21" s="174"/>
      <c r="E21" s="173"/>
      <c r="F21" s="175"/>
      <c r="G21" s="176"/>
      <c r="H21" s="177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9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61">
        <f>'[3]PANEL DE CONTROL DISTRITAL'!A21</f>
        <v>5</v>
      </c>
      <c r="B22" s="162" t="str">
        <f>'[3]PANEL DE CONTROL DISTRITAL'!B21</f>
        <v>CONCILIACIÓN</v>
      </c>
      <c r="C22" s="163" t="str">
        <f>'[3]PANEL DE CONTROL DISTRITAL'!C21</f>
        <v>Responsable de Módulo</v>
      </c>
      <c r="D22" s="164" t="str">
        <f>'[3]PANEL DE CONTROL DISTRITAL'!D21</f>
        <v xml:space="preserve">Credenciales disponibles para entrega = </v>
      </c>
      <c r="E22" s="163" t="str">
        <f>'[3]PANEL DE CONTROL DISTRITAL'!E21</f>
        <v>(Credenciales en resguardo / Credenciales totales en SIIRFE disponibles para entrega) x 100</v>
      </c>
      <c r="F22" s="165" t="str">
        <f>'[3]PANEL DE CONTROL DISTRITAL'!F21</f>
        <v>Semanal (remesa)</v>
      </c>
      <c r="G22" s="166">
        <f>'[3]PANEL DE CONTROL DISTRITAL'!G21</f>
        <v>1</v>
      </c>
      <c r="H22" s="167" t="str">
        <f>'[3]PANEL DE CONTROL DISTRITAL'!H21</f>
        <v>Credenciales en resguardo</v>
      </c>
      <c r="I22" s="168">
        <v>0</v>
      </c>
      <c r="J22" s="168">
        <v>0</v>
      </c>
      <c r="K22" s="168">
        <v>0</v>
      </c>
      <c r="L22" s="168">
        <v>0</v>
      </c>
      <c r="M22" s="168">
        <v>0</v>
      </c>
      <c r="N22" s="168">
        <v>0</v>
      </c>
      <c r="O22" s="168">
        <v>0</v>
      </c>
      <c r="P22" s="168">
        <v>0</v>
      </c>
      <c r="Q22" s="168">
        <v>0</v>
      </c>
      <c r="R22" s="168">
        <v>0</v>
      </c>
      <c r="S22" s="168">
        <v>0</v>
      </c>
      <c r="T22" s="168">
        <v>0</v>
      </c>
      <c r="U22" s="168">
        <v>0</v>
      </c>
      <c r="V22" s="168">
        <v>0</v>
      </c>
      <c r="W22" s="168">
        <v>0</v>
      </c>
      <c r="X22" s="168">
        <v>0</v>
      </c>
      <c r="Y22" s="168">
        <v>0</v>
      </c>
      <c r="Z22" s="168">
        <v>0</v>
      </c>
      <c r="AA22" s="168">
        <v>0</v>
      </c>
      <c r="AB22" s="168">
        <v>0</v>
      </c>
      <c r="AC22" s="168">
        <v>0</v>
      </c>
      <c r="AD22" s="168">
        <v>0</v>
      </c>
      <c r="AE22" s="168">
        <v>0</v>
      </c>
      <c r="AF22" s="168">
        <v>0</v>
      </c>
      <c r="AG22" s="168">
        <v>0</v>
      </c>
      <c r="AH22" s="168">
        <v>0</v>
      </c>
      <c r="AI22" s="168">
        <v>0</v>
      </c>
      <c r="AJ22" s="168">
        <v>0</v>
      </c>
      <c r="AK22" s="168">
        <v>0</v>
      </c>
      <c r="AL22" s="168">
        <v>0</v>
      </c>
      <c r="AM22" s="168">
        <v>0</v>
      </c>
      <c r="AN22" s="168">
        <v>0</v>
      </c>
      <c r="AO22" s="168">
        <v>0</v>
      </c>
      <c r="AP22" s="168">
        <v>0</v>
      </c>
      <c r="AQ22" s="168">
        <v>832</v>
      </c>
      <c r="AR22" s="168">
        <v>677</v>
      </c>
      <c r="AS22" s="168">
        <v>636</v>
      </c>
      <c r="AT22" s="168">
        <v>376</v>
      </c>
      <c r="AU22" s="168">
        <v>307</v>
      </c>
      <c r="AV22" s="169">
        <f>IFERROR(SUM(I22:AU22)/SUM(I23:AU23),0)</f>
        <v>1</v>
      </c>
    </row>
    <row r="23" spans="1:60" s="3" customFormat="1" ht="50.1" customHeight="1" thickTop="1" thickBot="1" x14ac:dyDescent="0.3">
      <c r="A23" s="161"/>
      <c r="B23" s="162"/>
      <c r="C23" s="163"/>
      <c r="D23" s="164"/>
      <c r="E23" s="163"/>
      <c r="F23" s="165"/>
      <c r="G23" s="166"/>
      <c r="H23" s="167" t="str">
        <f>'[3]PANEL DE CONTROL DISTRITAL'!H22</f>
        <v>Credenciales totales en SIIRFE disponibles para entrega</v>
      </c>
      <c r="I23" s="170">
        <v>0</v>
      </c>
      <c r="J23" s="170">
        <v>0</v>
      </c>
      <c r="K23" s="170">
        <v>0</v>
      </c>
      <c r="L23" s="170">
        <v>0</v>
      </c>
      <c r="M23" s="170">
        <v>0</v>
      </c>
      <c r="N23" s="170">
        <v>0</v>
      </c>
      <c r="O23" s="170">
        <v>0</v>
      </c>
      <c r="P23" s="170">
        <v>0</v>
      </c>
      <c r="Q23" s="170">
        <v>0</v>
      </c>
      <c r="R23" s="170">
        <v>0</v>
      </c>
      <c r="S23" s="170">
        <v>0</v>
      </c>
      <c r="T23" s="170">
        <v>0</v>
      </c>
      <c r="U23" s="170">
        <v>0</v>
      </c>
      <c r="V23" s="170">
        <v>0</v>
      </c>
      <c r="W23" s="170">
        <v>0</v>
      </c>
      <c r="X23" s="170">
        <v>0</v>
      </c>
      <c r="Y23" s="170">
        <v>0</v>
      </c>
      <c r="Z23" s="170">
        <v>0</v>
      </c>
      <c r="AA23" s="170">
        <v>0</v>
      </c>
      <c r="AB23" s="170">
        <v>0</v>
      </c>
      <c r="AC23" s="170">
        <v>0</v>
      </c>
      <c r="AD23" s="170">
        <v>0</v>
      </c>
      <c r="AE23" s="170">
        <v>0</v>
      </c>
      <c r="AF23" s="170">
        <v>0</v>
      </c>
      <c r="AG23" s="170">
        <v>0</v>
      </c>
      <c r="AH23" s="170">
        <v>0</v>
      </c>
      <c r="AI23" s="170">
        <v>0</v>
      </c>
      <c r="AJ23" s="170">
        <v>0</v>
      </c>
      <c r="AK23" s="170">
        <v>0</v>
      </c>
      <c r="AL23" s="170">
        <v>0</v>
      </c>
      <c r="AM23" s="170">
        <v>0</v>
      </c>
      <c r="AN23" s="170">
        <v>0</v>
      </c>
      <c r="AO23" s="170">
        <v>0</v>
      </c>
      <c r="AP23" s="170">
        <v>0</v>
      </c>
      <c r="AQ23" s="170">
        <v>832</v>
      </c>
      <c r="AR23" s="170">
        <v>677</v>
      </c>
      <c r="AS23" s="170">
        <v>636</v>
      </c>
      <c r="AT23" s="170">
        <v>376</v>
      </c>
      <c r="AU23" s="170">
        <v>307</v>
      </c>
      <c r="AV23" s="169"/>
    </row>
    <row r="24" spans="1:60" s="4" customFormat="1" ht="7.5" customHeight="1" thickTop="1" thickBot="1" x14ac:dyDescent="0.3">
      <c r="A24" s="161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</row>
    <row r="25" spans="1:60" ht="50.1" customHeight="1" thickTop="1" thickBot="1" x14ac:dyDescent="0.3">
      <c r="A25" s="161">
        <f>'[3]PANEL DE CONTROL DISTRITAL'!A24</f>
        <v>6</v>
      </c>
      <c r="B25" s="162" t="str">
        <f>'[3]PANEL DE CONTROL DISTRITAL'!B24</f>
        <v>ENTREGA</v>
      </c>
      <c r="C25" s="163" t="str">
        <f>'[3]PANEL DE CONTROL DISTRITAL'!C24</f>
        <v>Operador de Equipo Tecnológico</v>
      </c>
      <c r="D25" s="164" t="str">
        <f>'[3]PANEL DE CONTROL DISTRITAL'!D24</f>
        <v xml:space="preserve">Efectividad de entrega de CPV en MAC = </v>
      </c>
      <c r="E25" s="163" t="str">
        <f>'[3]PANEL DE CONTROL DISTRITAL'!E24</f>
        <v>(Total de credenciales entregadas / Total de credenciales solicitadas) x 100</v>
      </c>
      <c r="F25" s="165" t="str">
        <f>'[3]PANEL DE CONTROL DISTRITAL'!F24</f>
        <v>Semanal (remesa)</v>
      </c>
      <c r="G25" s="166">
        <f>'[3]PANEL DE CONTROL DISTRITAL'!G24</f>
        <v>0.9</v>
      </c>
      <c r="H25" s="167" t="str">
        <f>'[3]PANEL DE CONTROL DISTRITAL'!H24</f>
        <v xml:space="preserve">Total de credenciales entregadas </v>
      </c>
      <c r="I25" s="168">
        <v>0</v>
      </c>
      <c r="J25" s="168">
        <v>0</v>
      </c>
      <c r="K25" s="168">
        <v>0</v>
      </c>
      <c r="L25" s="168">
        <v>0</v>
      </c>
      <c r="M25" s="168">
        <v>0</v>
      </c>
      <c r="N25" s="168">
        <v>0</v>
      </c>
      <c r="O25" s="168">
        <v>0</v>
      </c>
      <c r="P25" s="168">
        <v>0</v>
      </c>
      <c r="Q25" s="168">
        <v>0</v>
      </c>
      <c r="R25" s="168">
        <v>0</v>
      </c>
      <c r="S25" s="168">
        <v>0</v>
      </c>
      <c r="T25" s="168">
        <v>0</v>
      </c>
      <c r="U25" s="168">
        <v>0</v>
      </c>
      <c r="V25" s="168">
        <v>0</v>
      </c>
      <c r="W25" s="168">
        <v>0</v>
      </c>
      <c r="X25" s="168">
        <v>0</v>
      </c>
      <c r="Y25" s="168">
        <v>0</v>
      </c>
      <c r="Z25" s="168">
        <v>0</v>
      </c>
      <c r="AA25" s="168">
        <v>0</v>
      </c>
      <c r="AB25" s="168">
        <v>0</v>
      </c>
      <c r="AC25" s="168">
        <v>0</v>
      </c>
      <c r="AD25" s="168">
        <v>0</v>
      </c>
      <c r="AE25" s="168">
        <v>0</v>
      </c>
      <c r="AF25" s="168">
        <v>0</v>
      </c>
      <c r="AG25" s="168">
        <v>0</v>
      </c>
      <c r="AH25" s="168">
        <v>0</v>
      </c>
      <c r="AI25" s="168">
        <v>0</v>
      </c>
      <c r="AJ25" s="168">
        <v>0</v>
      </c>
      <c r="AK25" s="168">
        <v>0</v>
      </c>
      <c r="AL25" s="168">
        <v>0</v>
      </c>
      <c r="AM25" s="168">
        <v>0</v>
      </c>
      <c r="AN25" s="168">
        <v>0</v>
      </c>
      <c r="AO25" s="168">
        <v>0</v>
      </c>
      <c r="AP25" s="168">
        <v>0</v>
      </c>
      <c r="AQ25" s="168">
        <v>686</v>
      </c>
      <c r="AR25" s="168">
        <v>528</v>
      </c>
      <c r="AS25" s="168">
        <v>392</v>
      </c>
      <c r="AT25" s="168">
        <v>369</v>
      </c>
      <c r="AU25" s="168">
        <v>69</v>
      </c>
      <c r="AV25" s="169">
        <f>IFERROR(SUM(I25:AU25)/SUM(I26:AU26),0)</f>
        <v>1</v>
      </c>
    </row>
    <row r="26" spans="1:60" ht="50.1" customHeight="1" thickTop="1" thickBot="1" x14ac:dyDescent="0.3">
      <c r="A26" s="161"/>
      <c r="B26" s="162"/>
      <c r="C26" s="163"/>
      <c r="D26" s="164"/>
      <c r="E26" s="163"/>
      <c r="F26" s="165"/>
      <c r="G26" s="166"/>
      <c r="H26" s="167" t="str">
        <f>'[3]PANEL DE CONTROL DISTRITAL'!H25</f>
        <v xml:space="preserve"> Total de credenciales solicitadas</v>
      </c>
      <c r="I26" s="170">
        <v>0</v>
      </c>
      <c r="J26" s="170">
        <v>0</v>
      </c>
      <c r="K26" s="170">
        <v>0</v>
      </c>
      <c r="L26" s="170">
        <v>0</v>
      </c>
      <c r="M26" s="170">
        <v>0</v>
      </c>
      <c r="N26" s="170">
        <v>0</v>
      </c>
      <c r="O26" s="170">
        <v>0</v>
      </c>
      <c r="P26" s="170">
        <v>0</v>
      </c>
      <c r="Q26" s="170">
        <v>0</v>
      </c>
      <c r="R26" s="170">
        <v>0</v>
      </c>
      <c r="S26" s="170">
        <v>0</v>
      </c>
      <c r="T26" s="170">
        <v>0</v>
      </c>
      <c r="U26" s="170">
        <v>0</v>
      </c>
      <c r="V26" s="170">
        <v>0</v>
      </c>
      <c r="W26" s="170">
        <v>0</v>
      </c>
      <c r="X26" s="170">
        <v>0</v>
      </c>
      <c r="Y26" s="170">
        <v>0</v>
      </c>
      <c r="Z26" s="170">
        <v>0</v>
      </c>
      <c r="AA26" s="170">
        <v>0</v>
      </c>
      <c r="AB26" s="170">
        <v>0</v>
      </c>
      <c r="AC26" s="170">
        <v>0</v>
      </c>
      <c r="AD26" s="170">
        <v>0</v>
      </c>
      <c r="AE26" s="170">
        <v>0</v>
      </c>
      <c r="AF26" s="170">
        <v>0</v>
      </c>
      <c r="AG26" s="170">
        <v>0</v>
      </c>
      <c r="AH26" s="170">
        <v>0</v>
      </c>
      <c r="AI26" s="170">
        <v>0</v>
      </c>
      <c r="AJ26" s="170">
        <v>0</v>
      </c>
      <c r="AK26" s="170">
        <v>0</v>
      </c>
      <c r="AL26" s="170">
        <v>0</v>
      </c>
      <c r="AM26" s="170">
        <v>0</v>
      </c>
      <c r="AN26" s="170">
        <v>0</v>
      </c>
      <c r="AO26" s="170">
        <v>0</v>
      </c>
      <c r="AP26" s="170">
        <v>0</v>
      </c>
      <c r="AQ26" s="170">
        <v>686</v>
      </c>
      <c r="AR26" s="170">
        <v>528</v>
      </c>
      <c r="AS26" s="170">
        <v>392</v>
      </c>
      <c r="AT26" s="170">
        <v>369</v>
      </c>
      <c r="AU26" s="170">
        <v>69</v>
      </c>
      <c r="AV26" s="16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10:A11"/>
    <mergeCell ref="B10:B11"/>
    <mergeCell ref="C10:C11"/>
    <mergeCell ref="D10:D11"/>
    <mergeCell ref="E10:E11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AV25:AV26"/>
    <mergeCell ref="I29:L29"/>
    <mergeCell ref="B34:M34"/>
    <mergeCell ref="B35:G35"/>
    <mergeCell ref="H35:M35"/>
  </mergeCells>
  <conditionalFormatting sqref="I21:AP21">
    <cfRule type="colorScale" priority="1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Q21:AU21">
    <cfRule type="colorScale" priority="2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33" priority="3" operator="greaterThan">
      <formula>95%</formula>
    </cfRule>
    <cfRule type="cellIs" dxfId="32" priority="4" operator="greaterThanOrEqual">
      <formula>90%</formula>
    </cfRule>
    <cfRule type="cellIs" dxfId="31" priority="5" operator="lessThan">
      <formula>89.99%</formula>
    </cfRule>
  </conditionalFormatting>
  <conditionalFormatting sqref="AV13">
    <cfRule type="cellIs" dxfId="30" priority="6" operator="greaterThan">
      <formula>95%</formula>
    </cfRule>
    <cfRule type="cellIs" dxfId="29" priority="7" operator="greaterThanOrEqual">
      <formula>90%</formula>
    </cfRule>
    <cfRule type="cellIs" dxfId="28" priority="8" operator="lessThan">
      <formula>89.99%</formula>
    </cfRule>
  </conditionalFormatting>
  <conditionalFormatting sqref="AV16">
    <cfRule type="cellIs" dxfId="27" priority="9" operator="greaterThan">
      <formula>95%</formula>
    </cfRule>
    <cfRule type="cellIs" dxfId="26" priority="10" operator="greaterThanOrEqual">
      <formula>90%</formula>
    </cfRule>
    <cfRule type="cellIs" dxfId="25" priority="11" operator="lessThan">
      <formula>89.99%</formula>
    </cfRule>
  </conditionalFormatting>
  <conditionalFormatting sqref="AV19">
    <cfRule type="cellIs" dxfId="24" priority="12" operator="greaterThan">
      <formula>95%</formula>
    </cfRule>
    <cfRule type="cellIs" dxfId="23" priority="13" operator="greaterThanOrEqual">
      <formula>90%</formula>
    </cfRule>
    <cfRule type="cellIs" dxfId="22" priority="14" operator="lessThan">
      <formula>89.99%</formula>
    </cfRule>
  </conditionalFormatting>
  <conditionalFormatting sqref="AV25">
    <cfRule type="cellIs" dxfId="21" priority="15" operator="greaterThan">
      <formula>95%</formula>
    </cfRule>
    <cfRule type="cellIs" dxfId="20" priority="16" operator="greaterThanOrEqual">
      <formula>90%</formula>
    </cfRule>
    <cfRule type="cellIs" dxfId="19" priority="17" operator="lessThan">
      <formula>89.99%</formula>
    </cfRule>
  </conditionalFormatting>
  <conditionalFormatting sqref="AV22">
    <cfRule type="cellIs" dxfId="18" priority="18" operator="greaterThanOrEqual">
      <formula>100%</formula>
    </cfRule>
    <cfRule type="cellIs" dxfId="17" priority="19" operator="lessThan">
      <formula>99.99%</formula>
    </cfRule>
  </conditionalFormatting>
  <dataValidations count="1">
    <dataValidation showDropDown="1" showInputMessage="1" showErrorMessage="1" sqref="G10:G11 G13:G14 G16:G17 G19:G23 C21 G25:G26" xr:uid="{987A5CD0-F13C-47F1-8441-885D0D47E4CE}">
      <formula1>0</formula1>
      <formula2>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610FF-7CB2-4B5C-BBE2-995258E5A471}">
  <sheetPr>
    <tabColor rgb="FFB8006E"/>
  </sheetPr>
  <dimension ref="A1:BH48"/>
  <sheetViews>
    <sheetView showGridLines="0" topLeftCell="T3" zoomScale="85" zoomScaleNormal="85" workbookViewId="0">
      <selection activeCell="AU11" sqref="AU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13</v>
      </c>
      <c r="F2" s="122" t="s">
        <v>70</v>
      </c>
      <c r="G2" s="122"/>
      <c r="H2" s="22">
        <v>301351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'PANEL DE CONTROL DISTRITAL'!A9</f>
        <v>1</v>
      </c>
      <c r="B10" s="121" t="str">
        <f>'PANEL DE CONTROL DISTRITAL'!B9</f>
        <v>ENTREVISTA</v>
      </c>
      <c r="C10" s="116" t="str">
        <f>'PANEL DE CONTROL DISTRITAL'!C9</f>
        <v xml:space="preserve"> Auxiliar de Atención Ciudadana</v>
      </c>
      <c r="D10" s="117" t="str">
        <f>'PANEL DE CONTROL DISTRITAL'!D9</f>
        <v>Efectividad de la entrevista =</v>
      </c>
      <c r="E10" s="116" t="str">
        <f>'PANEL DE CONTROL DISTRITAL'!E9</f>
        <v>(Número de trámites aplicados / (Número de fichas requisitadas - Notificaciones de improcedencia de trámite)) x 100</v>
      </c>
      <c r="F10" s="118" t="str">
        <f>'PANEL DE CONTROL DISTRITAL'!F9</f>
        <v>Semanal (remesa)</v>
      </c>
      <c r="G10" s="119">
        <f>'PANEL DE CONTROL DISTRITAL'!G9</f>
        <v>0.9</v>
      </c>
      <c r="H10" s="27" t="str">
        <f>'PANEL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243</v>
      </c>
      <c r="AR10" s="25">
        <v>237</v>
      </c>
      <c r="AS10" s="25">
        <v>218</v>
      </c>
      <c r="AT10" s="25">
        <v>251</v>
      </c>
      <c r="AU10" s="25">
        <v>168</v>
      </c>
      <c r="AV10" s="109">
        <f>IFERROR(SUM(I10:AU10)/SUM(I11:AU11),0)</f>
        <v>0.99910554561717357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243</v>
      </c>
      <c r="AR11" s="45">
        <v>237</v>
      </c>
      <c r="AS11" s="45">
        <v>218</v>
      </c>
      <c r="AT11" s="45">
        <v>251</v>
      </c>
      <c r="AU11" s="45">
        <v>169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'PANEL DE CONTROL DISTRITAL'!A12</f>
        <v>2</v>
      </c>
      <c r="B13" s="121" t="str">
        <f>'PANEL DE CONTROL DISTRITAL'!B12</f>
        <v>TRÁMITE</v>
      </c>
      <c r="C13" s="116" t="str">
        <f>'PANEL DE CONTROL DISTRITAL'!C12</f>
        <v>Operador de Equipo Tecnológico</v>
      </c>
      <c r="D13" s="117" t="str">
        <f>'PANEL DE CONTROL DISTRITAL'!D12</f>
        <v>Trámites exitosos efectivos=</v>
      </c>
      <c r="E13" s="116" t="str">
        <f>'PANEL DE CONTROL DISTRITAL'!E12</f>
        <v>(Número de trámites exitosos / Número de trámites aplicados) x 100</v>
      </c>
      <c r="F13" s="118" t="str">
        <f>'PANEL DE CONTROL DISTRITAL'!F12</f>
        <v>Semanal (remesa)</v>
      </c>
      <c r="G13" s="119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243</v>
      </c>
      <c r="AR13" s="25">
        <v>236</v>
      </c>
      <c r="AS13" s="25">
        <v>216</v>
      </c>
      <c r="AT13" s="25">
        <v>248</v>
      </c>
      <c r="AU13" s="25">
        <v>167</v>
      </c>
      <c r="AV13" s="109">
        <f>IFERROR(SUM(I13:AU13)/SUM(I14:AU14),0)</f>
        <v>0.99373321396598036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243</v>
      </c>
      <c r="AR14" s="45">
        <v>237</v>
      </c>
      <c r="AS14" s="45">
        <v>218</v>
      </c>
      <c r="AT14" s="45">
        <v>251</v>
      </c>
      <c r="AU14" s="45">
        <v>168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'PANEL DE CONTROL DISTRITAL'!A15</f>
        <v>3</v>
      </c>
      <c r="B16" s="121" t="str">
        <f>'PANEL DE CONTROL DISTRITAL'!B15</f>
        <v>TRANSFERENCIA</v>
      </c>
      <c r="C16" s="116" t="str">
        <f>'PANEL DE CONTROL DISTRITAL'!C15</f>
        <v>Responsable de Módulo</v>
      </c>
      <c r="D16" s="117" t="str">
        <f>'PANEL DE CONTROL DISTRITAL'!D15</f>
        <v xml:space="preserve">Transacciones exitosas = </v>
      </c>
      <c r="E16" s="116" t="str">
        <f>'PANEL DE CONTROL DISTRITAL'!E15</f>
        <v>(Número de Archivos de Transacción aceptados /Total de Archivos de Transacción procesados) x100</v>
      </c>
      <c r="F16" s="118" t="str">
        <f>'PANEL DE CONTROL DISTRITAL'!F15</f>
        <v>Semanal (remesa)</v>
      </c>
      <c r="G16" s="119">
        <f>'PANEL DE CONTROL DISTRITAL'!G15</f>
        <v>0.9</v>
      </c>
      <c r="H16" s="27" t="str">
        <f>'PANEL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243</v>
      </c>
      <c r="AR16" s="25">
        <v>237</v>
      </c>
      <c r="AS16" s="25">
        <v>218</v>
      </c>
      <c r="AT16" s="25">
        <v>251</v>
      </c>
      <c r="AU16" s="25">
        <v>168</v>
      </c>
      <c r="AV16" s="109">
        <f>IFERROR(SUM(I16:AU16)/SUM(I17:AU17),0)</f>
        <v>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243</v>
      </c>
      <c r="AR17" s="45">
        <v>237</v>
      </c>
      <c r="AS17" s="45">
        <v>218</v>
      </c>
      <c r="AT17" s="45">
        <v>251</v>
      </c>
      <c r="AU17" s="45">
        <v>168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'PANEL DE CONTROL DISTRITAL'!A18</f>
        <v>4</v>
      </c>
      <c r="B19" s="121" t="str">
        <f>'PANEL DE CONTROL DISTRITAL'!B18</f>
        <v>CONCILIACIÓN</v>
      </c>
      <c r="C19" s="116" t="str">
        <f>'PANEL DE CONTROL DISTRITAL'!C18</f>
        <v>Responsable de Módulo</v>
      </c>
      <c r="D19" s="117" t="str">
        <f>'PANEL DE CONTROL DISTRITAL'!D18</f>
        <v xml:space="preserve">Credenciales disponibles para entrega = </v>
      </c>
      <c r="E19" s="116" t="str">
        <f>'PANEL DE CONTROL DISTRITAL'!E18</f>
        <v>((Credenciales recibidas - credenciales inconsistentes) / Credenciales recibidas) x 100</v>
      </c>
      <c r="F19" s="118" t="str">
        <f>'PANEL DE CONTROL DISTRITAL'!F18</f>
        <v>Semanal (remesa)</v>
      </c>
      <c r="G19" s="119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276</v>
      </c>
      <c r="AR19" s="25">
        <v>239</v>
      </c>
      <c r="AS19" s="25">
        <v>378</v>
      </c>
      <c r="AT19" s="25">
        <v>296</v>
      </c>
      <c r="AU19" s="25">
        <v>73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276</v>
      </c>
      <c r="AR20" s="45">
        <v>239</v>
      </c>
      <c r="AS20" s="45">
        <v>378</v>
      </c>
      <c r="AT20" s="45">
        <v>296</v>
      </c>
      <c r="AU20" s="45">
        <v>73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'PANEL DE CONTROL DISTRITAL'!A21</f>
        <v>5</v>
      </c>
      <c r="B22" s="121" t="str">
        <f>'PANEL DE CONTROL DISTRITAL'!B21</f>
        <v>CONCILIACIÓN</v>
      </c>
      <c r="C22" s="116" t="str">
        <f>'PANEL DE CONTROL DISTRITAL'!C21</f>
        <v>Responsable de Módulo</v>
      </c>
      <c r="D22" s="117" t="str">
        <f>'PANEL DE CONTROL DISTRITAL'!D21</f>
        <v xml:space="preserve">Credenciales disponibles para entrega = </v>
      </c>
      <c r="E22" s="116" t="str">
        <f>'PANEL DE CONTROL DISTRITAL'!E21</f>
        <v>(Credenciales en resguardo / Credenciales totales en SIIRFE disponibles para entrega) x 100</v>
      </c>
      <c r="F22" s="118" t="str">
        <f>'PANEL DE CONTROL DISTRITAL'!F21</f>
        <v>Semanal (remesa)</v>
      </c>
      <c r="G22" s="119">
        <f>'PANEL DE CONTROL DISTRITAL'!G21</f>
        <v>1</v>
      </c>
      <c r="H22" s="27" t="str">
        <f>'PANEL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527</v>
      </c>
      <c r="AR22" s="25">
        <v>418</v>
      </c>
      <c r="AS22" s="25">
        <v>525</v>
      </c>
      <c r="AT22" s="25">
        <v>579</v>
      </c>
      <c r="AU22" s="25">
        <v>455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527</v>
      </c>
      <c r="AR23" s="45">
        <v>418</v>
      </c>
      <c r="AS23" s="45">
        <v>525</v>
      </c>
      <c r="AT23" s="45">
        <v>579</v>
      </c>
      <c r="AU23" s="45">
        <v>455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'PANEL DE CONTROL DISTRITAL'!A24</f>
        <v>6</v>
      </c>
      <c r="B25" s="121" t="str">
        <f>'PANEL DE CONTROL DISTRITAL'!B24</f>
        <v>ENTREGA</v>
      </c>
      <c r="C25" s="116" t="str">
        <f>'PANEL DE CONTROL DISTRITAL'!C24</f>
        <v>Operador de Equipo Tecnológico</v>
      </c>
      <c r="D25" s="117" t="str">
        <f>'PANEL DE CONTROL DISTRITAL'!D24</f>
        <v xml:space="preserve">Efectividad de entrega de CPV en MAC = </v>
      </c>
      <c r="E25" s="116" t="str">
        <f>'PANEL DE CONTROL DISTRITAL'!E24</f>
        <v>(Total de credenciales entregadas / Total de credenciales solicitadas) x 100</v>
      </c>
      <c r="F25" s="118" t="str">
        <f>'PANEL DE CONTROL DISTRITAL'!F24</f>
        <v>Semanal (remesa)</v>
      </c>
      <c r="G25" s="119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483</v>
      </c>
      <c r="AR25" s="25">
        <v>348</v>
      </c>
      <c r="AS25" s="25">
        <v>271</v>
      </c>
      <c r="AT25" s="25">
        <v>242</v>
      </c>
      <c r="AU25" s="25">
        <v>194</v>
      </c>
      <c r="AV25" s="109">
        <f>IFERROR(SUM(I25:AU25)/SUM(I26:AU26),0)</f>
        <v>0.97526949904882687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489</v>
      </c>
      <c r="AR26" s="45">
        <v>359</v>
      </c>
      <c r="AS26" s="45">
        <v>292</v>
      </c>
      <c r="AT26" s="45">
        <v>243</v>
      </c>
      <c r="AU26" s="45">
        <v>194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F22:F23"/>
    <mergeCell ref="G22:G23"/>
    <mergeCell ref="AV22:AV23"/>
    <mergeCell ref="F25:F26"/>
    <mergeCell ref="G25:G26"/>
    <mergeCell ref="A22:A23"/>
    <mergeCell ref="B22:B23"/>
    <mergeCell ref="C22:C23"/>
    <mergeCell ref="D22:D23"/>
    <mergeCell ref="E22:E23"/>
    <mergeCell ref="F16:F17"/>
    <mergeCell ref="G16:G17"/>
    <mergeCell ref="AV16:AV17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AV15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E10:E11"/>
    <mergeCell ref="F10:F11"/>
    <mergeCell ref="G10:G11"/>
    <mergeCell ref="AV10:AV11"/>
    <mergeCell ref="AS2:AV2"/>
    <mergeCell ref="A1:AV1"/>
    <mergeCell ref="F2:G2"/>
    <mergeCell ref="A4:AV4"/>
    <mergeCell ref="A5:AV5"/>
    <mergeCell ref="A6:A9"/>
    <mergeCell ref="B6:H6"/>
    <mergeCell ref="I6:AU6"/>
    <mergeCell ref="AV6:AV9"/>
    <mergeCell ref="B7:D7"/>
    <mergeCell ref="E7:H7"/>
    <mergeCell ref="I7:AU7"/>
    <mergeCell ref="B8:AU8"/>
    <mergeCell ref="B36:G37"/>
    <mergeCell ref="H36:M37"/>
    <mergeCell ref="A24:AV24"/>
    <mergeCell ref="A25:A26"/>
    <mergeCell ref="B25:B26"/>
    <mergeCell ref="C25:C26"/>
    <mergeCell ref="D25:D26"/>
    <mergeCell ref="E25:E26"/>
    <mergeCell ref="AV25:AV26"/>
    <mergeCell ref="I29:L29"/>
    <mergeCell ref="B34:M34"/>
    <mergeCell ref="B35:G35"/>
    <mergeCell ref="H35:M35"/>
  </mergeCells>
  <conditionalFormatting sqref="I21:AU21">
    <cfRule type="colorScale" priority="39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1427" priority="18" operator="greaterThan">
      <formula>95%</formula>
    </cfRule>
    <cfRule type="cellIs" dxfId="1426" priority="19" operator="greaterThanOrEqual">
      <formula>90%</formula>
    </cfRule>
    <cfRule type="cellIs" dxfId="1425" priority="20" operator="lessThan">
      <formula>89.99%</formula>
    </cfRule>
  </conditionalFormatting>
  <conditionalFormatting sqref="AV13">
    <cfRule type="cellIs" dxfId="1424" priority="15" operator="greaterThan">
      <formula>95%</formula>
    </cfRule>
    <cfRule type="cellIs" dxfId="1423" priority="16" operator="greaterThanOrEqual">
      <formula>90%</formula>
    </cfRule>
    <cfRule type="cellIs" dxfId="1422" priority="17" operator="lessThan">
      <formula>89.99%</formula>
    </cfRule>
  </conditionalFormatting>
  <conditionalFormatting sqref="AV16">
    <cfRule type="cellIs" dxfId="1421" priority="12" operator="greaterThan">
      <formula>95%</formula>
    </cfRule>
    <cfRule type="cellIs" dxfId="1420" priority="13" operator="greaterThanOrEqual">
      <formula>90%</formula>
    </cfRule>
    <cfRule type="cellIs" dxfId="1419" priority="14" operator="lessThan">
      <formula>89.99%</formula>
    </cfRule>
  </conditionalFormatting>
  <conditionalFormatting sqref="AV19">
    <cfRule type="cellIs" dxfId="1418" priority="9" operator="greaterThan">
      <formula>95%</formula>
    </cfRule>
    <cfRule type="cellIs" dxfId="1417" priority="10" operator="greaterThanOrEqual">
      <formula>90%</formula>
    </cfRule>
    <cfRule type="cellIs" dxfId="1416" priority="11" operator="lessThan">
      <formula>89.99%</formula>
    </cfRule>
  </conditionalFormatting>
  <conditionalFormatting sqref="AV25">
    <cfRule type="cellIs" dxfId="1415" priority="3" operator="greaterThan">
      <formula>95%</formula>
    </cfRule>
    <cfRule type="cellIs" dxfId="1414" priority="4" operator="greaterThanOrEqual">
      <formula>90%</formula>
    </cfRule>
    <cfRule type="cellIs" dxfId="1413" priority="5" operator="lessThan">
      <formula>89.99%</formula>
    </cfRule>
  </conditionalFormatting>
  <conditionalFormatting sqref="AV22">
    <cfRule type="cellIs" dxfId="1412" priority="1" operator="greaterThanOrEqual">
      <formula>100%</formula>
    </cfRule>
    <cfRule type="cellIs" dxfId="1411" priority="2" operator="lessThan">
      <formula>99.99%</formula>
    </cfRule>
  </conditionalFormatting>
  <dataValidations count="1">
    <dataValidation showDropDown="1" showInputMessage="1" showErrorMessage="1" sqref="C21 G19:G23 G10:G11 G16:G17 G13:G14 G25:G26" xr:uid="{E7CC7ECA-6DE9-4196-A107-E30B9231882E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20EB0-0662-4ACC-BE96-843339D0A257}">
  <sheetPr>
    <tabColor rgb="FFB8006E"/>
  </sheetPr>
  <dimension ref="A1:BH48"/>
  <sheetViews>
    <sheetView showGridLines="0" topLeftCell="V5" zoomScale="85" zoomScaleNormal="85" workbookViewId="0">
      <selection activeCell="AU26" sqref="AU26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13</v>
      </c>
      <c r="F2" s="122" t="s">
        <v>70</v>
      </c>
      <c r="G2" s="122"/>
      <c r="H2" s="22">
        <v>301352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'PANEL DE CONTROL DISTRITAL'!A9</f>
        <v>1</v>
      </c>
      <c r="B10" s="121" t="str">
        <f>'PANEL DE CONTROL DISTRITAL'!B9</f>
        <v>ENTREVISTA</v>
      </c>
      <c r="C10" s="116" t="str">
        <f>'PANEL DE CONTROL DISTRITAL'!C9</f>
        <v xml:space="preserve"> Auxiliar de Atención Ciudadana</v>
      </c>
      <c r="D10" s="117" t="str">
        <f>'PANEL DE CONTROL DISTRITAL'!D9</f>
        <v>Efectividad de la entrevista =</v>
      </c>
      <c r="E10" s="116" t="str">
        <f>'PANEL DE CONTROL DISTRITAL'!E9</f>
        <v>(Número de trámites aplicados / (Número de fichas requisitadas - Notificaciones de improcedencia de trámite)) x 100</v>
      </c>
      <c r="F10" s="118" t="str">
        <f>'PANEL DE CONTROL DISTRITAL'!F9</f>
        <v>Semanal (remesa)</v>
      </c>
      <c r="G10" s="119">
        <f>'PANEL DE CONTROL DISTRITAL'!G9</f>
        <v>0.9</v>
      </c>
      <c r="H10" s="27" t="str">
        <f>'PANEL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304</v>
      </c>
      <c r="AR10" s="25">
        <v>239</v>
      </c>
      <c r="AS10" s="25">
        <v>273</v>
      </c>
      <c r="AT10" s="25">
        <v>261</v>
      </c>
      <c r="AU10" s="25">
        <v>201</v>
      </c>
      <c r="AV10" s="109">
        <f>IFERROR(SUM(I10:AU10)/SUM(I11:AU11),0)</f>
        <v>0.99687987519500776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304</v>
      </c>
      <c r="AR11" s="45">
        <v>239</v>
      </c>
      <c r="AS11" s="45">
        <v>273</v>
      </c>
      <c r="AT11" s="45">
        <v>266</v>
      </c>
      <c r="AU11" s="45">
        <v>200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'PANEL DE CONTROL DISTRITAL'!A12</f>
        <v>2</v>
      </c>
      <c r="B13" s="121" t="str">
        <f>'PANEL DE CONTROL DISTRITAL'!B12</f>
        <v>TRÁMITE</v>
      </c>
      <c r="C13" s="116" t="str">
        <f>'PANEL DE CONTROL DISTRITAL'!C12</f>
        <v>Operador de Equipo Tecnológico</v>
      </c>
      <c r="D13" s="117" t="str">
        <f>'PANEL DE CONTROL DISTRITAL'!D12</f>
        <v>Trámites exitosos efectivos=</v>
      </c>
      <c r="E13" s="116" t="str">
        <f>'PANEL DE CONTROL DISTRITAL'!E12</f>
        <v>(Número de trámites exitosos / Número de trámites aplicados) x 100</v>
      </c>
      <c r="F13" s="118" t="str">
        <f>'PANEL DE CONTROL DISTRITAL'!F12</f>
        <v>Semanal (remesa)</v>
      </c>
      <c r="G13" s="119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302</v>
      </c>
      <c r="AR13" s="25">
        <v>239</v>
      </c>
      <c r="AS13" s="25">
        <v>273</v>
      </c>
      <c r="AT13" s="25">
        <v>260</v>
      </c>
      <c r="AU13" s="25">
        <v>151</v>
      </c>
      <c r="AV13" s="109">
        <f>IFERROR(SUM(I13:AU13)/SUM(I14:AU14),0)</f>
        <v>0.95852895148669792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304</v>
      </c>
      <c r="AR14" s="45">
        <v>239</v>
      </c>
      <c r="AS14" s="45">
        <v>273</v>
      </c>
      <c r="AT14" s="45">
        <v>261</v>
      </c>
      <c r="AU14" s="45">
        <v>201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'PANEL DE CONTROL DISTRITAL'!A15</f>
        <v>3</v>
      </c>
      <c r="B16" s="121" t="str">
        <f>'PANEL DE CONTROL DISTRITAL'!B15</f>
        <v>TRANSFERENCIA</v>
      </c>
      <c r="C16" s="116" t="str">
        <f>'PANEL DE CONTROL DISTRITAL'!C15</f>
        <v>Responsable de Módulo</v>
      </c>
      <c r="D16" s="117" t="str">
        <f>'PANEL DE CONTROL DISTRITAL'!D15</f>
        <v xml:space="preserve">Transacciones exitosas = </v>
      </c>
      <c r="E16" s="116" t="str">
        <f>'PANEL DE CONTROL DISTRITAL'!E15</f>
        <v>(Número de Archivos de Transacción aceptados /Total de Archivos de Transacción procesados) x100</v>
      </c>
      <c r="F16" s="118" t="str">
        <f>'PANEL DE CONTROL DISTRITAL'!F15</f>
        <v>Semanal (remesa)</v>
      </c>
      <c r="G16" s="119">
        <f>'PANEL DE CONTROL DISTRITAL'!G15</f>
        <v>0.9</v>
      </c>
      <c r="H16" s="27" t="str">
        <f>'PANEL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303</v>
      </c>
      <c r="AR16" s="25">
        <v>239</v>
      </c>
      <c r="AS16" s="25">
        <v>270</v>
      </c>
      <c r="AT16" s="25">
        <v>261</v>
      </c>
      <c r="AU16" s="25">
        <v>201</v>
      </c>
      <c r="AV16" s="109">
        <f>IFERROR(SUM(I16:AU16)/SUM(I17:AU17),0)</f>
        <v>0.99687010954616584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304</v>
      </c>
      <c r="AR17" s="45">
        <v>239</v>
      </c>
      <c r="AS17" s="45">
        <v>273</v>
      </c>
      <c r="AT17" s="45">
        <v>261</v>
      </c>
      <c r="AU17" s="45">
        <v>201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'PANEL DE CONTROL DISTRITAL'!A18</f>
        <v>4</v>
      </c>
      <c r="B19" s="121" t="str">
        <f>'PANEL DE CONTROL DISTRITAL'!B18</f>
        <v>CONCILIACIÓN</v>
      </c>
      <c r="C19" s="116" t="str">
        <f>'PANEL DE CONTROL DISTRITAL'!C18</f>
        <v>Responsable de Módulo</v>
      </c>
      <c r="D19" s="117" t="str">
        <f>'PANEL DE CONTROL DISTRITAL'!D18</f>
        <v xml:space="preserve">Credenciales disponibles para entrega = </v>
      </c>
      <c r="E19" s="116" t="str">
        <f>'PANEL DE CONTROL DISTRITAL'!E18</f>
        <v>((Credenciales recibidas - credenciales inconsistentes) / Credenciales recibidas) x 100</v>
      </c>
      <c r="F19" s="118" t="str">
        <f>'PANEL DE CONTROL DISTRITAL'!F18</f>
        <v>Semanal (remesa)</v>
      </c>
      <c r="G19" s="119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403</v>
      </c>
      <c r="AR19" s="25">
        <v>351</v>
      </c>
      <c r="AS19" s="25">
        <v>244</v>
      </c>
      <c r="AT19" s="25">
        <v>343</v>
      </c>
      <c r="AU19" s="25">
        <v>91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403</v>
      </c>
      <c r="AR20" s="45">
        <v>351</v>
      </c>
      <c r="AS20" s="45">
        <v>244</v>
      </c>
      <c r="AT20" s="45">
        <v>343</v>
      </c>
      <c r="AU20" s="45">
        <v>91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'PANEL DE CONTROL DISTRITAL'!A21</f>
        <v>5</v>
      </c>
      <c r="B22" s="121" t="str">
        <f>'PANEL DE CONTROL DISTRITAL'!B21</f>
        <v>CONCILIACIÓN</v>
      </c>
      <c r="C22" s="116" t="str">
        <f>'PANEL DE CONTROL DISTRITAL'!C21</f>
        <v>Responsable de Módulo</v>
      </c>
      <c r="D22" s="117" t="str">
        <f>'PANEL DE CONTROL DISTRITAL'!D21</f>
        <v xml:space="preserve">Credenciales disponibles para entrega = </v>
      </c>
      <c r="E22" s="116" t="str">
        <f>'PANEL DE CONTROL DISTRITAL'!E21</f>
        <v>(Credenciales en resguardo / Credenciales totales en SIIRFE disponibles para entrega) x 100</v>
      </c>
      <c r="F22" s="118" t="str">
        <f>'PANEL DE CONTROL DISTRITAL'!F21</f>
        <v>Semanal (remesa)</v>
      </c>
      <c r="G22" s="119">
        <f>'PANEL DE CONTROL DISTRITAL'!G21</f>
        <v>1</v>
      </c>
      <c r="H22" s="27" t="str">
        <f>'PANEL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513</v>
      </c>
      <c r="AR22" s="25">
        <v>486</v>
      </c>
      <c r="AS22" s="25">
        <v>420</v>
      </c>
      <c r="AT22" s="25">
        <v>480</v>
      </c>
      <c r="AU22" s="25">
        <v>375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513</v>
      </c>
      <c r="AR23" s="45">
        <v>486</v>
      </c>
      <c r="AS23" s="45">
        <v>420</v>
      </c>
      <c r="AT23" s="45">
        <v>480</v>
      </c>
      <c r="AU23" s="45">
        <v>375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'PANEL DE CONTROL DISTRITAL'!A24</f>
        <v>6</v>
      </c>
      <c r="B25" s="121" t="str">
        <f>'PANEL DE CONTROL DISTRITAL'!B24</f>
        <v>ENTREGA</v>
      </c>
      <c r="C25" s="116" t="str">
        <f>'PANEL DE CONTROL DISTRITAL'!C24</f>
        <v>Operador de Equipo Tecnológico</v>
      </c>
      <c r="D25" s="117" t="str">
        <f>'PANEL DE CONTROL DISTRITAL'!D24</f>
        <v xml:space="preserve">Efectividad de entrega de CPV en MAC = </v>
      </c>
      <c r="E25" s="116" t="str">
        <f>'PANEL DE CONTROL DISTRITAL'!E24</f>
        <v>(Total de credenciales entregadas / Total de credenciales solicitadas) x 100</v>
      </c>
      <c r="F25" s="118" t="str">
        <f>'PANEL DE CONTROL DISTRITAL'!F24</f>
        <v>Semanal (remesa)</v>
      </c>
      <c r="G25" s="119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561</v>
      </c>
      <c r="AR25" s="25">
        <v>378</v>
      </c>
      <c r="AS25" s="25">
        <v>310</v>
      </c>
      <c r="AT25" s="25">
        <v>283</v>
      </c>
      <c r="AU25" s="25">
        <v>203</v>
      </c>
      <c r="AV25" s="109">
        <f>IFERROR(SUM(I25:AU25)/SUM(I26:AU26),0)</f>
        <v>1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561</v>
      </c>
      <c r="AR26" s="45">
        <v>378</v>
      </c>
      <c r="AS26" s="45">
        <v>310</v>
      </c>
      <c r="AT26" s="45">
        <v>283</v>
      </c>
      <c r="AU26" s="45">
        <v>203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10:A11"/>
    <mergeCell ref="B10:B11"/>
    <mergeCell ref="C10:C11"/>
    <mergeCell ref="D10:D11"/>
    <mergeCell ref="E10:E11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AV25:AV26"/>
    <mergeCell ref="I29:L29"/>
    <mergeCell ref="B34:M34"/>
    <mergeCell ref="B35:G35"/>
    <mergeCell ref="H35:M35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1410" priority="15" operator="greaterThan">
      <formula>95%</formula>
    </cfRule>
    <cfRule type="cellIs" dxfId="1409" priority="16" operator="greaterThanOrEqual">
      <formula>90%</formula>
    </cfRule>
    <cfRule type="cellIs" dxfId="1408" priority="17" operator="lessThan">
      <formula>89.99%</formula>
    </cfRule>
  </conditionalFormatting>
  <conditionalFormatting sqref="AV13">
    <cfRule type="cellIs" dxfId="1407" priority="12" operator="greaterThan">
      <formula>95%</formula>
    </cfRule>
    <cfRule type="cellIs" dxfId="1406" priority="13" operator="greaterThanOrEqual">
      <formula>90%</formula>
    </cfRule>
    <cfRule type="cellIs" dxfId="1405" priority="14" operator="lessThan">
      <formula>89.99%</formula>
    </cfRule>
  </conditionalFormatting>
  <conditionalFormatting sqref="AV16">
    <cfRule type="cellIs" dxfId="1404" priority="9" operator="greaterThan">
      <formula>95%</formula>
    </cfRule>
    <cfRule type="cellIs" dxfId="1403" priority="10" operator="greaterThanOrEqual">
      <formula>90%</formula>
    </cfRule>
    <cfRule type="cellIs" dxfId="1402" priority="11" operator="lessThan">
      <formula>89.99%</formula>
    </cfRule>
  </conditionalFormatting>
  <conditionalFormatting sqref="AV19">
    <cfRule type="cellIs" dxfId="1401" priority="6" operator="greaterThan">
      <formula>95%</formula>
    </cfRule>
    <cfRule type="cellIs" dxfId="1400" priority="7" operator="greaterThanOrEqual">
      <formula>90%</formula>
    </cfRule>
    <cfRule type="cellIs" dxfId="1399" priority="8" operator="lessThan">
      <formula>89.99%</formula>
    </cfRule>
  </conditionalFormatting>
  <conditionalFormatting sqref="AV25">
    <cfRule type="cellIs" dxfId="1398" priority="3" operator="greaterThan">
      <formula>95%</formula>
    </cfRule>
    <cfRule type="cellIs" dxfId="1397" priority="4" operator="greaterThanOrEqual">
      <formula>90%</formula>
    </cfRule>
    <cfRule type="cellIs" dxfId="1396" priority="5" operator="lessThan">
      <formula>89.99%</formula>
    </cfRule>
  </conditionalFormatting>
  <conditionalFormatting sqref="AV22">
    <cfRule type="cellIs" dxfId="1395" priority="1" operator="greaterThanOrEqual">
      <formula>100%</formula>
    </cfRule>
    <cfRule type="cellIs" dxfId="1394" priority="2" operator="lessThan">
      <formula>99.99%</formula>
    </cfRule>
  </conditionalFormatting>
  <dataValidations count="1">
    <dataValidation showDropDown="1" showInputMessage="1" showErrorMessage="1" sqref="C21 G19:G23 G10:G11 G16:G17 G13:G14 G25:G26" xr:uid="{CA8429EC-3192-4B9E-8330-EDFCB971A581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5D51-4D1C-4132-93C1-8C8A2C7C07B1}">
  <sheetPr>
    <tabColor rgb="FFB8006E"/>
  </sheetPr>
  <dimension ref="A1:BH48"/>
  <sheetViews>
    <sheetView showGridLines="0" topLeftCell="W7" zoomScale="85" zoomScaleNormal="85" workbookViewId="0">
      <selection activeCell="AU22" sqref="AU22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13</v>
      </c>
      <c r="F2" s="122" t="s">
        <v>70</v>
      </c>
      <c r="G2" s="122"/>
      <c r="H2" s="22">
        <v>301353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'PANEL DE CONTROL DISTRITAL'!A9</f>
        <v>1</v>
      </c>
      <c r="B10" s="121" t="str">
        <f>'PANEL DE CONTROL DISTRITAL'!B9</f>
        <v>ENTREVISTA</v>
      </c>
      <c r="C10" s="116" t="str">
        <f>'PANEL DE CONTROL DISTRITAL'!C9</f>
        <v xml:space="preserve"> Auxiliar de Atención Ciudadana</v>
      </c>
      <c r="D10" s="117" t="str">
        <f>'PANEL DE CONTROL DISTRITAL'!D9</f>
        <v>Efectividad de la entrevista =</v>
      </c>
      <c r="E10" s="116" t="str">
        <f>'PANEL DE CONTROL DISTRITAL'!E9</f>
        <v>(Número de trámites aplicados / (Número de fichas requisitadas - Notificaciones de improcedencia de trámite)) x 100</v>
      </c>
      <c r="F10" s="118" t="str">
        <f>'PANEL DE CONTROL DISTRITAL'!F9</f>
        <v>Semanal (remesa)</v>
      </c>
      <c r="G10" s="119">
        <f>'PANEL DE CONTROL DISTRITAL'!G9</f>
        <v>0.9</v>
      </c>
      <c r="H10" s="27" t="str">
        <f>'PANEL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168</v>
      </c>
      <c r="AR10" s="25">
        <v>168</v>
      </c>
      <c r="AS10" s="25">
        <v>102</v>
      </c>
      <c r="AT10" s="25">
        <v>65</v>
      </c>
      <c r="AU10" s="25">
        <v>116</v>
      </c>
      <c r="AV10" s="109">
        <f>IFERROR(SUM(I10:AU10)/SUM(I11:AU11),0)</f>
        <v>0.97943037974683544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172</v>
      </c>
      <c r="AR11" s="45">
        <v>171</v>
      </c>
      <c r="AS11" s="45">
        <v>104</v>
      </c>
      <c r="AT11" s="45">
        <v>67</v>
      </c>
      <c r="AU11" s="45">
        <v>118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'PANEL DE CONTROL DISTRITAL'!A12</f>
        <v>2</v>
      </c>
      <c r="B13" s="121" t="str">
        <f>'PANEL DE CONTROL DISTRITAL'!B12</f>
        <v>TRÁMITE</v>
      </c>
      <c r="C13" s="116" t="str">
        <f>'PANEL DE CONTROL DISTRITAL'!C12</f>
        <v>Operador de Equipo Tecnológico</v>
      </c>
      <c r="D13" s="117" t="str">
        <f>'PANEL DE CONTROL DISTRITAL'!D12</f>
        <v>Trámites exitosos efectivos=</v>
      </c>
      <c r="E13" s="116" t="str">
        <f>'PANEL DE CONTROL DISTRITAL'!E12</f>
        <v>(Número de trámites exitosos / Número de trámites aplicados) x 100</v>
      </c>
      <c r="F13" s="118" t="str">
        <f>'PANEL DE CONTROL DISTRITAL'!F12</f>
        <v>Semanal (remesa)</v>
      </c>
      <c r="G13" s="119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168</v>
      </c>
      <c r="AR13" s="25">
        <v>164</v>
      </c>
      <c r="AS13" s="25">
        <v>100</v>
      </c>
      <c r="AT13" s="25">
        <v>63</v>
      </c>
      <c r="AU13" s="25">
        <v>88</v>
      </c>
      <c r="AV13" s="109">
        <f>IFERROR(SUM(I13:AU13)/SUM(I14:AU14),0)</f>
        <v>0.94184168012924074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168</v>
      </c>
      <c r="AR14" s="45">
        <v>168</v>
      </c>
      <c r="AS14" s="45">
        <v>102</v>
      </c>
      <c r="AT14" s="45">
        <v>65</v>
      </c>
      <c r="AU14" s="45">
        <v>116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'PANEL DE CONTROL DISTRITAL'!A15</f>
        <v>3</v>
      </c>
      <c r="B16" s="121" t="str">
        <f>'PANEL DE CONTROL DISTRITAL'!B15</f>
        <v>TRANSFERENCIA</v>
      </c>
      <c r="C16" s="116" t="str">
        <f>'PANEL DE CONTROL DISTRITAL'!C15</f>
        <v>Responsable de Módulo</v>
      </c>
      <c r="D16" s="117" t="str">
        <f>'PANEL DE CONTROL DISTRITAL'!D15</f>
        <v xml:space="preserve">Transacciones exitosas = </v>
      </c>
      <c r="E16" s="116" t="str">
        <f>'PANEL DE CONTROL DISTRITAL'!E15</f>
        <v>(Número de Archivos de Transacción aceptados /Total de Archivos de Transacción procesados) x100</v>
      </c>
      <c r="F16" s="118" t="str">
        <f>'PANEL DE CONTROL DISTRITAL'!F15</f>
        <v>Semanal (remesa)</v>
      </c>
      <c r="G16" s="119">
        <f>'PANEL DE CONTROL DISTRITAL'!G15</f>
        <v>0.9</v>
      </c>
      <c r="H16" s="27" t="str">
        <f>'PANEL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168</v>
      </c>
      <c r="AR16" s="25">
        <v>168</v>
      </c>
      <c r="AS16" s="25">
        <v>102</v>
      </c>
      <c r="AT16" s="25">
        <v>65</v>
      </c>
      <c r="AU16" s="25">
        <v>116</v>
      </c>
      <c r="AV16" s="109">
        <f>IFERROR(SUM(I16:AU16)/SUM(I17:AU17),0)</f>
        <v>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168</v>
      </c>
      <c r="AR17" s="45">
        <v>168</v>
      </c>
      <c r="AS17" s="45">
        <v>102</v>
      </c>
      <c r="AT17" s="45">
        <v>65</v>
      </c>
      <c r="AU17" s="45">
        <v>116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'PANEL DE CONTROL DISTRITAL'!A18</f>
        <v>4</v>
      </c>
      <c r="B19" s="121" t="str">
        <f>'PANEL DE CONTROL DISTRITAL'!B18</f>
        <v>CONCILIACIÓN</v>
      </c>
      <c r="C19" s="116" t="str">
        <f>'PANEL DE CONTROL DISTRITAL'!C18</f>
        <v>Responsable de Módulo</v>
      </c>
      <c r="D19" s="117" t="str">
        <f>'PANEL DE CONTROL DISTRITAL'!D18</f>
        <v xml:space="preserve">Credenciales disponibles para entrega = </v>
      </c>
      <c r="E19" s="116" t="str">
        <f>'PANEL DE CONTROL DISTRITAL'!E18</f>
        <v>((Credenciales recibidas - credenciales inconsistentes) / Credenciales recibidas) x 100</v>
      </c>
      <c r="F19" s="118" t="str">
        <f>'PANEL DE CONTROL DISTRITAL'!F18</f>
        <v>Semanal (remesa)</v>
      </c>
      <c r="G19" s="119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528</v>
      </c>
      <c r="AR19" s="25">
        <v>143</v>
      </c>
      <c r="AS19" s="25">
        <v>102</v>
      </c>
      <c r="AT19" s="25">
        <v>175</v>
      </c>
      <c r="AU19" s="25">
        <v>72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528</v>
      </c>
      <c r="AR20" s="45">
        <v>143</v>
      </c>
      <c r="AS20" s="45">
        <v>102</v>
      </c>
      <c r="AT20" s="45">
        <v>175</v>
      </c>
      <c r="AU20" s="45">
        <v>72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'PANEL DE CONTROL DISTRITAL'!A21</f>
        <v>5</v>
      </c>
      <c r="B22" s="121" t="str">
        <f>'PANEL DE CONTROL DISTRITAL'!B21</f>
        <v>CONCILIACIÓN</v>
      </c>
      <c r="C22" s="116" t="str">
        <f>'PANEL DE CONTROL DISTRITAL'!C21</f>
        <v>Responsable de Módulo</v>
      </c>
      <c r="D22" s="117" t="str">
        <f>'PANEL DE CONTROL DISTRITAL'!D21</f>
        <v xml:space="preserve">Credenciales disponibles para entrega = </v>
      </c>
      <c r="E22" s="116" t="str">
        <f>'PANEL DE CONTROL DISTRITAL'!E21</f>
        <v>(Credenciales en resguardo / Credenciales totales en SIIRFE disponibles para entrega) x 100</v>
      </c>
      <c r="F22" s="118" t="str">
        <f>'PANEL DE CONTROL DISTRITAL'!F21</f>
        <v>Semanal (remesa)</v>
      </c>
      <c r="G22" s="119">
        <f>'PANEL DE CONTROL DISTRITAL'!G21</f>
        <v>1</v>
      </c>
      <c r="H22" s="27" t="str">
        <f>'PANEL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360</v>
      </c>
      <c r="AR22" s="25">
        <v>343</v>
      </c>
      <c r="AS22" s="25">
        <v>329</v>
      </c>
      <c r="AT22" s="25">
        <v>342</v>
      </c>
      <c r="AU22" s="25">
        <v>275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360</v>
      </c>
      <c r="AR23" s="45">
        <v>343</v>
      </c>
      <c r="AS23" s="45">
        <v>329</v>
      </c>
      <c r="AT23" s="45">
        <v>342</v>
      </c>
      <c r="AU23" s="45">
        <v>275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'PANEL DE CONTROL DISTRITAL'!A24</f>
        <v>6</v>
      </c>
      <c r="B25" s="121" t="str">
        <f>'PANEL DE CONTROL DISTRITAL'!B24</f>
        <v>ENTREGA</v>
      </c>
      <c r="C25" s="116" t="str">
        <f>'PANEL DE CONTROL DISTRITAL'!C24</f>
        <v>Operador de Equipo Tecnológico</v>
      </c>
      <c r="D25" s="117" t="str">
        <f>'PANEL DE CONTROL DISTRITAL'!D24</f>
        <v xml:space="preserve">Efectividad de entrega de CPV en MAC = </v>
      </c>
      <c r="E25" s="116" t="str">
        <f>'PANEL DE CONTROL DISTRITAL'!E24</f>
        <v>(Total de credenciales entregadas / Total de credenciales solicitadas) x 100</v>
      </c>
      <c r="F25" s="118" t="str">
        <f>'PANEL DE CONTROL DISTRITAL'!F24</f>
        <v>Semanal (remesa)</v>
      </c>
      <c r="G25" s="119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240</v>
      </c>
      <c r="AR25" s="25">
        <v>160</v>
      </c>
      <c r="AS25" s="25">
        <v>152</v>
      </c>
      <c r="AT25" s="25">
        <v>162</v>
      </c>
      <c r="AU25" s="25">
        <v>139</v>
      </c>
      <c r="AV25" s="109">
        <f>IFERROR(SUM(I25:AU25)/SUM(I26:AU26),0)</f>
        <v>0.98955916473317862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243</v>
      </c>
      <c r="AR26" s="45">
        <v>161</v>
      </c>
      <c r="AS26" s="45">
        <v>153</v>
      </c>
      <c r="AT26" s="45">
        <v>165</v>
      </c>
      <c r="AU26" s="45">
        <v>140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AV25:AV26"/>
    <mergeCell ref="I29:L29"/>
    <mergeCell ref="B34:M34"/>
    <mergeCell ref="B35:G35"/>
    <mergeCell ref="H35:M35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A10:A11"/>
    <mergeCell ref="B10:B11"/>
    <mergeCell ref="C10:C11"/>
    <mergeCell ref="D10:D11"/>
    <mergeCell ref="E10:E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1393" priority="15" operator="greaterThan">
      <formula>95%</formula>
    </cfRule>
    <cfRule type="cellIs" dxfId="1392" priority="16" operator="greaterThanOrEqual">
      <formula>90%</formula>
    </cfRule>
    <cfRule type="cellIs" dxfId="1391" priority="17" operator="lessThan">
      <formula>89.99%</formula>
    </cfRule>
  </conditionalFormatting>
  <conditionalFormatting sqref="AV13">
    <cfRule type="cellIs" dxfId="1390" priority="12" operator="greaterThan">
      <formula>95%</formula>
    </cfRule>
    <cfRule type="cellIs" dxfId="1389" priority="13" operator="greaterThanOrEqual">
      <formula>90%</formula>
    </cfRule>
    <cfRule type="cellIs" dxfId="1388" priority="14" operator="lessThan">
      <formula>89.99%</formula>
    </cfRule>
  </conditionalFormatting>
  <conditionalFormatting sqref="AV16">
    <cfRule type="cellIs" dxfId="1387" priority="9" operator="greaterThan">
      <formula>95%</formula>
    </cfRule>
    <cfRule type="cellIs" dxfId="1386" priority="10" operator="greaterThanOrEqual">
      <formula>90%</formula>
    </cfRule>
    <cfRule type="cellIs" dxfId="1385" priority="11" operator="lessThan">
      <formula>89.99%</formula>
    </cfRule>
  </conditionalFormatting>
  <conditionalFormatting sqref="AV19">
    <cfRule type="cellIs" dxfId="1384" priority="6" operator="greaterThan">
      <formula>95%</formula>
    </cfRule>
    <cfRule type="cellIs" dxfId="1383" priority="7" operator="greaterThanOrEqual">
      <formula>90%</formula>
    </cfRule>
    <cfRule type="cellIs" dxfId="1382" priority="8" operator="lessThan">
      <formula>89.99%</formula>
    </cfRule>
  </conditionalFormatting>
  <conditionalFormatting sqref="AV25">
    <cfRule type="cellIs" dxfId="1381" priority="3" operator="greaterThan">
      <formula>95%</formula>
    </cfRule>
    <cfRule type="cellIs" dxfId="1380" priority="4" operator="greaterThanOrEqual">
      <formula>90%</formula>
    </cfRule>
    <cfRule type="cellIs" dxfId="1379" priority="5" operator="lessThan">
      <formula>89.99%</formula>
    </cfRule>
  </conditionalFormatting>
  <conditionalFormatting sqref="AV22">
    <cfRule type="cellIs" dxfId="1378" priority="1" operator="greaterThanOrEqual">
      <formula>100%</formula>
    </cfRule>
    <cfRule type="cellIs" dxfId="1377" priority="2" operator="lessThan">
      <formula>99.99%</formula>
    </cfRule>
  </conditionalFormatting>
  <dataValidations count="1">
    <dataValidation showDropDown="1" showInputMessage="1" showErrorMessage="1" sqref="C21 G19:G23 G10:G11 G16:G17 G13:G14 G25:G26" xr:uid="{6D06CCCE-76E7-4D90-89FC-824A8B89495C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CCE1E-A507-4279-B5CF-C331A441C594}">
  <sheetPr>
    <tabColor rgb="FFB8006E"/>
  </sheetPr>
  <dimension ref="A1:BH48"/>
  <sheetViews>
    <sheetView showGridLines="0" topLeftCell="O7" zoomScale="85" zoomScaleNormal="85" workbookViewId="0">
      <selection activeCell="AT29" sqref="AT29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13</v>
      </c>
      <c r="F2" s="122" t="s">
        <v>70</v>
      </c>
      <c r="G2" s="122"/>
      <c r="H2" s="22">
        <v>301354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'PANEL DE CONTROL DISTRITAL'!A9</f>
        <v>1</v>
      </c>
      <c r="B10" s="121" t="str">
        <f>'PANEL DE CONTROL DISTRITAL'!B9</f>
        <v>ENTREVISTA</v>
      </c>
      <c r="C10" s="116" t="str">
        <f>'PANEL DE CONTROL DISTRITAL'!C9</f>
        <v xml:space="preserve"> Auxiliar de Atención Ciudadana</v>
      </c>
      <c r="D10" s="117" t="str">
        <f>'PANEL DE CONTROL DISTRITAL'!D9</f>
        <v>Efectividad de la entrevista =</v>
      </c>
      <c r="E10" s="116" t="str">
        <f>'PANEL DE CONTROL DISTRITAL'!E9</f>
        <v>(Número de trámites aplicados / (Número de fichas requisitadas - Notificaciones de improcedencia de trámite)) x 100</v>
      </c>
      <c r="F10" s="118" t="str">
        <f>'PANEL DE CONTROL DISTRITAL'!F9</f>
        <v>Semanal (remesa)</v>
      </c>
      <c r="G10" s="119">
        <f>'PANEL DE CONTROL DISTRITAL'!G9</f>
        <v>0.9</v>
      </c>
      <c r="H10" s="27" t="str">
        <f>'PANEL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167</v>
      </c>
      <c r="AR10" s="25">
        <v>144</v>
      </c>
      <c r="AS10" s="25">
        <v>31</v>
      </c>
      <c r="AT10" s="25">
        <v>0</v>
      </c>
      <c r="AU10" s="25">
        <v>0</v>
      </c>
      <c r="AV10" s="109">
        <f>IFERROR(SUM(I10:AU10)/SUM(I11:AU11),0)</f>
        <v>1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167</v>
      </c>
      <c r="AR11" s="45">
        <v>144</v>
      </c>
      <c r="AS11" s="45">
        <v>31</v>
      </c>
      <c r="AT11" s="45">
        <v>0</v>
      </c>
      <c r="AU11" s="45">
        <v>0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'PANEL DE CONTROL DISTRITAL'!A12</f>
        <v>2</v>
      </c>
      <c r="B13" s="121" t="str">
        <f>'PANEL DE CONTROL DISTRITAL'!B12</f>
        <v>TRÁMITE</v>
      </c>
      <c r="C13" s="116" t="str">
        <f>'PANEL DE CONTROL DISTRITAL'!C12</f>
        <v>Operador de Equipo Tecnológico</v>
      </c>
      <c r="D13" s="117" t="str">
        <f>'PANEL DE CONTROL DISTRITAL'!D12</f>
        <v>Trámites exitosos efectivos=</v>
      </c>
      <c r="E13" s="116" t="str">
        <f>'PANEL DE CONTROL DISTRITAL'!E12</f>
        <v>(Número de trámites exitosos / Número de trámites aplicados) x 100</v>
      </c>
      <c r="F13" s="118" t="str">
        <f>'PANEL DE CONTROL DISTRITAL'!F12</f>
        <v>Semanal (remesa)</v>
      </c>
      <c r="G13" s="119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166</v>
      </c>
      <c r="AR13" s="25">
        <v>144</v>
      </c>
      <c r="AS13" s="25">
        <v>31</v>
      </c>
      <c r="AT13" s="25">
        <v>0</v>
      </c>
      <c r="AU13" s="25">
        <v>0</v>
      </c>
      <c r="AV13" s="109">
        <f>IFERROR(SUM(I13:AU13)/SUM(I14:AU14),0)</f>
        <v>0.99707602339181289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167</v>
      </c>
      <c r="AR14" s="45">
        <v>144</v>
      </c>
      <c r="AS14" s="45">
        <v>31</v>
      </c>
      <c r="AT14" s="45">
        <v>0</v>
      </c>
      <c r="AU14" s="45">
        <v>0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'PANEL DE CONTROL DISTRITAL'!A15</f>
        <v>3</v>
      </c>
      <c r="B16" s="121" t="str">
        <f>'PANEL DE CONTROL DISTRITAL'!B15</f>
        <v>TRANSFERENCIA</v>
      </c>
      <c r="C16" s="116" t="str">
        <f>'PANEL DE CONTROL DISTRITAL'!C15</f>
        <v>Responsable de Módulo</v>
      </c>
      <c r="D16" s="117" t="str">
        <f>'PANEL DE CONTROL DISTRITAL'!D15</f>
        <v xml:space="preserve">Transacciones exitosas = </v>
      </c>
      <c r="E16" s="116" t="str">
        <f>'PANEL DE CONTROL DISTRITAL'!E15</f>
        <v>(Número de Archivos de Transacción aceptados /Total de Archivos de Transacción procesados) x100</v>
      </c>
      <c r="F16" s="118" t="str">
        <f>'PANEL DE CONTROL DISTRITAL'!F15</f>
        <v>Semanal (remesa)</v>
      </c>
      <c r="G16" s="119">
        <f>'PANEL DE CONTROL DISTRITAL'!G15</f>
        <v>0.9</v>
      </c>
      <c r="H16" s="27" t="str">
        <f>'PANEL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327</v>
      </c>
      <c r="AR16" s="25">
        <v>303</v>
      </c>
      <c r="AS16" s="25">
        <v>208</v>
      </c>
      <c r="AT16" s="25">
        <v>169</v>
      </c>
      <c r="AU16" s="25">
        <v>103</v>
      </c>
      <c r="AV16" s="109">
        <f>IFERROR(SUM(I16:AU16)/SUM(I17:AU17),0)</f>
        <v>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327</v>
      </c>
      <c r="AR17" s="45">
        <v>303</v>
      </c>
      <c r="AS17" s="45">
        <v>208</v>
      </c>
      <c r="AT17" s="45">
        <v>169</v>
      </c>
      <c r="AU17" s="45">
        <v>103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'PANEL DE CONTROL DISTRITAL'!A18</f>
        <v>4</v>
      </c>
      <c r="B19" s="121" t="str">
        <f>'PANEL DE CONTROL DISTRITAL'!B18</f>
        <v>CONCILIACIÓN</v>
      </c>
      <c r="C19" s="116" t="str">
        <f>'PANEL DE CONTROL DISTRITAL'!C18</f>
        <v>Responsable de Módulo</v>
      </c>
      <c r="D19" s="117" t="str">
        <f>'PANEL DE CONTROL DISTRITAL'!D18</f>
        <v xml:space="preserve">Credenciales disponibles para entrega = </v>
      </c>
      <c r="E19" s="116" t="str">
        <f>'PANEL DE CONTROL DISTRITAL'!E18</f>
        <v>((Credenciales recibidas - credenciales inconsistentes) / Credenciales recibidas) x 100</v>
      </c>
      <c r="F19" s="118" t="str">
        <f>'PANEL DE CONTROL DISTRITAL'!F18</f>
        <v>Semanal (remesa)</v>
      </c>
      <c r="G19" s="119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301</v>
      </c>
      <c r="AR19" s="25">
        <v>112</v>
      </c>
      <c r="AS19" s="25">
        <v>181</v>
      </c>
      <c r="AT19" s="25">
        <v>199</v>
      </c>
      <c r="AU19" s="25">
        <v>0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301</v>
      </c>
      <c r="AR20" s="45">
        <v>112</v>
      </c>
      <c r="AS20" s="45">
        <v>181</v>
      </c>
      <c r="AT20" s="45">
        <v>199</v>
      </c>
      <c r="AU20" s="45">
        <v>0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'PANEL DE CONTROL DISTRITAL'!A21</f>
        <v>5</v>
      </c>
      <c r="B22" s="121" t="str">
        <f>'PANEL DE CONTROL DISTRITAL'!B21</f>
        <v>CONCILIACIÓN</v>
      </c>
      <c r="C22" s="116" t="str">
        <f>'PANEL DE CONTROL DISTRITAL'!C21</f>
        <v>Responsable de Módulo</v>
      </c>
      <c r="D22" s="117" t="str">
        <f>'PANEL DE CONTROL DISTRITAL'!D21</f>
        <v xml:space="preserve">Credenciales disponibles para entrega = </v>
      </c>
      <c r="E22" s="116" t="str">
        <f>'PANEL DE CONTROL DISTRITAL'!E21</f>
        <v>(Credenciales en resguardo / Credenciales totales en SIIRFE disponibles para entrega) x 100</v>
      </c>
      <c r="F22" s="118" t="str">
        <f>'PANEL DE CONTROL DISTRITAL'!F21</f>
        <v>Semanal (remesa)</v>
      </c>
      <c r="G22" s="119">
        <f>'PANEL DE CONTROL DISTRITAL'!G21</f>
        <v>1</v>
      </c>
      <c r="H22" s="27" t="str">
        <f>'PANEL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226</v>
      </c>
      <c r="AR22" s="25">
        <v>179</v>
      </c>
      <c r="AS22" s="25">
        <v>183</v>
      </c>
      <c r="AT22" s="25">
        <v>213</v>
      </c>
      <c r="AU22" s="25">
        <v>109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226</v>
      </c>
      <c r="AR23" s="45">
        <v>179</v>
      </c>
      <c r="AS23" s="45">
        <v>183</v>
      </c>
      <c r="AT23" s="45">
        <v>213</v>
      </c>
      <c r="AU23" s="45">
        <v>109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'PANEL DE CONTROL DISTRITAL'!A24</f>
        <v>6</v>
      </c>
      <c r="B25" s="121" t="str">
        <f>'PANEL DE CONTROL DISTRITAL'!B24</f>
        <v>ENTREGA</v>
      </c>
      <c r="C25" s="116" t="str">
        <f>'PANEL DE CONTROL DISTRITAL'!C24</f>
        <v>Operador de Equipo Tecnológico</v>
      </c>
      <c r="D25" s="117" t="str">
        <f>'PANEL DE CONTROL DISTRITAL'!D24</f>
        <v xml:space="preserve">Efectividad de entrega de CPV en MAC = </v>
      </c>
      <c r="E25" s="116" t="str">
        <f>'PANEL DE CONTROL DISTRITAL'!E24</f>
        <v>(Total de credenciales entregadas / Total de credenciales solicitadas) x 100</v>
      </c>
      <c r="F25" s="118" t="str">
        <f>'PANEL DE CONTROL DISTRITAL'!F24</f>
        <v>Semanal (remesa)</v>
      </c>
      <c r="G25" s="119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160</v>
      </c>
      <c r="AR25" s="25">
        <v>159</v>
      </c>
      <c r="AS25" s="25">
        <v>177</v>
      </c>
      <c r="AT25" s="25">
        <v>169</v>
      </c>
      <c r="AU25" s="25">
        <v>103</v>
      </c>
      <c r="AV25" s="109">
        <f>IFERROR(SUM(I25:AU25)/SUM(I26:AU26),0)</f>
        <v>0.99610894941634243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160</v>
      </c>
      <c r="AR26" s="45">
        <v>160</v>
      </c>
      <c r="AS26" s="45">
        <v>178</v>
      </c>
      <c r="AT26" s="45">
        <v>170</v>
      </c>
      <c r="AU26" s="45">
        <v>103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AV25:AV26"/>
    <mergeCell ref="I29:L29"/>
    <mergeCell ref="B34:M34"/>
    <mergeCell ref="B35:G35"/>
    <mergeCell ref="H35:M35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A10:A11"/>
    <mergeCell ref="B10:B11"/>
    <mergeCell ref="C10:C11"/>
    <mergeCell ref="D10:D11"/>
    <mergeCell ref="E10:E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1376" priority="15" operator="greaterThan">
      <formula>95%</formula>
    </cfRule>
    <cfRule type="cellIs" dxfId="1375" priority="16" operator="greaterThanOrEqual">
      <formula>90%</formula>
    </cfRule>
    <cfRule type="cellIs" dxfId="1374" priority="17" operator="lessThan">
      <formula>89.99%</formula>
    </cfRule>
  </conditionalFormatting>
  <conditionalFormatting sqref="AV13">
    <cfRule type="cellIs" dxfId="1373" priority="12" operator="greaterThan">
      <formula>95%</formula>
    </cfRule>
    <cfRule type="cellIs" dxfId="1372" priority="13" operator="greaterThanOrEqual">
      <formula>90%</formula>
    </cfRule>
    <cfRule type="cellIs" dxfId="1371" priority="14" operator="lessThan">
      <formula>89.99%</formula>
    </cfRule>
  </conditionalFormatting>
  <conditionalFormatting sqref="AV16">
    <cfRule type="cellIs" dxfId="1370" priority="9" operator="greaterThan">
      <formula>95%</formula>
    </cfRule>
    <cfRule type="cellIs" dxfId="1369" priority="10" operator="greaterThanOrEqual">
      <formula>90%</formula>
    </cfRule>
    <cfRule type="cellIs" dxfId="1368" priority="11" operator="lessThan">
      <formula>89.99%</formula>
    </cfRule>
  </conditionalFormatting>
  <conditionalFormatting sqref="AV19">
    <cfRule type="cellIs" dxfId="1367" priority="6" operator="greaterThan">
      <formula>95%</formula>
    </cfRule>
    <cfRule type="cellIs" dxfId="1366" priority="7" operator="greaterThanOrEqual">
      <formula>90%</formula>
    </cfRule>
    <cfRule type="cellIs" dxfId="1365" priority="8" operator="lessThan">
      <formula>89.99%</formula>
    </cfRule>
  </conditionalFormatting>
  <conditionalFormatting sqref="AV25">
    <cfRule type="cellIs" dxfId="1364" priority="3" operator="greaterThan">
      <formula>95%</formula>
    </cfRule>
    <cfRule type="cellIs" dxfId="1363" priority="4" operator="greaterThanOrEqual">
      <formula>90%</formula>
    </cfRule>
    <cfRule type="cellIs" dxfId="1362" priority="5" operator="lessThan">
      <formula>89.99%</formula>
    </cfRule>
  </conditionalFormatting>
  <conditionalFormatting sqref="AV22">
    <cfRule type="cellIs" dxfId="1361" priority="1" operator="greaterThanOrEqual">
      <formula>100%</formula>
    </cfRule>
    <cfRule type="cellIs" dxfId="1360" priority="2" operator="lessThan">
      <formula>99.99%</formula>
    </cfRule>
  </conditionalFormatting>
  <dataValidations count="1">
    <dataValidation showDropDown="1" showInputMessage="1" showErrorMessage="1" sqref="C21 G19:G23 G10:G11 G16:G17 G13:G14 G25:G26" xr:uid="{5C8C2C4F-7EB6-4765-8047-803F4B7D7809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78BA0-4207-4E9C-B828-B537A2D00D67}">
  <sheetPr>
    <tabColor rgb="FFB8006E"/>
  </sheetPr>
  <dimension ref="A1:BH48"/>
  <sheetViews>
    <sheetView showGridLines="0" topLeftCell="V6" zoomScale="85" zoomScaleNormal="85" workbookViewId="0">
      <selection activeCell="AW11" sqref="AW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13</v>
      </c>
      <c r="F2" s="122" t="s">
        <v>70</v>
      </c>
      <c r="G2" s="122"/>
      <c r="H2" s="22">
        <v>301355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'PANEL DE CONTROL DISTRITAL'!A9</f>
        <v>1</v>
      </c>
      <c r="B10" s="121" t="str">
        <f>'PANEL DE CONTROL DISTRITAL'!B9</f>
        <v>ENTREVISTA</v>
      </c>
      <c r="C10" s="116" t="str">
        <f>'PANEL DE CONTROL DISTRITAL'!C9</f>
        <v xml:space="preserve"> Auxiliar de Atención Ciudadana</v>
      </c>
      <c r="D10" s="117" t="str">
        <f>'PANEL DE CONTROL DISTRITAL'!D9</f>
        <v>Efectividad de la entrevista =</v>
      </c>
      <c r="E10" s="116" t="str">
        <f>'PANEL DE CONTROL DISTRITAL'!E9</f>
        <v>(Número de trámites aplicados / (Número de fichas requisitadas - Notificaciones de improcedencia de trámite)) x 100</v>
      </c>
      <c r="F10" s="118" t="str">
        <f>'PANEL DE CONTROL DISTRITAL'!F9</f>
        <v>Semanal (remesa)</v>
      </c>
      <c r="G10" s="119">
        <f>'PANEL DE CONTROL DISTRITAL'!G9</f>
        <v>0.9</v>
      </c>
      <c r="H10" s="27" t="str">
        <f>'PANEL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196</v>
      </c>
      <c r="AR10" s="25">
        <v>161</v>
      </c>
      <c r="AS10" s="25">
        <v>121</v>
      </c>
      <c r="AT10" s="25">
        <v>261</v>
      </c>
      <c r="AU10" s="25">
        <v>201</v>
      </c>
      <c r="AV10" s="109">
        <f>IFERROR(SUM(I10:AU10)/SUM(I11:AU11),0)</f>
        <v>0.99260823653643082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196</v>
      </c>
      <c r="AR11" s="45">
        <v>161</v>
      </c>
      <c r="AS11" s="45">
        <v>124</v>
      </c>
      <c r="AT11" s="45">
        <v>265</v>
      </c>
      <c r="AU11" s="45">
        <v>201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'PANEL DE CONTROL DISTRITAL'!A12</f>
        <v>2</v>
      </c>
      <c r="B13" s="121" t="str">
        <f>'PANEL DE CONTROL DISTRITAL'!B12</f>
        <v>TRÁMITE</v>
      </c>
      <c r="C13" s="116" t="str">
        <f>'PANEL DE CONTROL DISTRITAL'!C12</f>
        <v>Operador de Equipo Tecnológico</v>
      </c>
      <c r="D13" s="117" t="str">
        <f>'PANEL DE CONTROL DISTRITAL'!D12</f>
        <v>Trámites exitosos efectivos=</v>
      </c>
      <c r="E13" s="116" t="str">
        <f>'PANEL DE CONTROL DISTRITAL'!E12</f>
        <v>(Número de trámites exitosos / Número de trámites aplicados) x 100</v>
      </c>
      <c r="F13" s="118" t="str">
        <f>'PANEL DE CONTROL DISTRITAL'!F12</f>
        <v>Semanal (remesa)</v>
      </c>
      <c r="G13" s="119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196</v>
      </c>
      <c r="AR13" s="25">
        <v>161</v>
      </c>
      <c r="AS13" s="25">
        <v>121</v>
      </c>
      <c r="AT13" s="25">
        <v>261</v>
      </c>
      <c r="AU13" s="25">
        <v>201</v>
      </c>
      <c r="AV13" s="109">
        <f>IFERROR(SUM(I13:AU13)/SUM(I14:AU14),0)</f>
        <v>1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196</v>
      </c>
      <c r="AR14" s="45">
        <v>161</v>
      </c>
      <c r="AS14" s="45">
        <v>121</v>
      </c>
      <c r="AT14" s="45">
        <v>261</v>
      </c>
      <c r="AU14" s="45">
        <v>201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'PANEL DE CONTROL DISTRITAL'!A15</f>
        <v>3</v>
      </c>
      <c r="B16" s="121" t="str">
        <f>'PANEL DE CONTROL DISTRITAL'!B15</f>
        <v>TRANSFERENCIA</v>
      </c>
      <c r="C16" s="116" t="str">
        <f>'PANEL DE CONTROL DISTRITAL'!C15</f>
        <v>Responsable de Módulo</v>
      </c>
      <c r="D16" s="117" t="str">
        <f>'PANEL DE CONTROL DISTRITAL'!D15</f>
        <v xml:space="preserve">Transacciones exitosas = </v>
      </c>
      <c r="E16" s="116" t="str">
        <f>'PANEL DE CONTROL DISTRITAL'!E15</f>
        <v>(Número de Archivos de Transacción aceptados /Total de Archivos de Transacción procesados) x100</v>
      </c>
      <c r="F16" s="118" t="str">
        <f>'PANEL DE CONTROL DISTRITAL'!F15</f>
        <v>Semanal (remesa)</v>
      </c>
      <c r="G16" s="119">
        <f>'PANEL DE CONTROL DISTRITAL'!G15</f>
        <v>0.9</v>
      </c>
      <c r="H16" s="27" t="str">
        <f>'PANEL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196</v>
      </c>
      <c r="AR16" s="25">
        <v>161</v>
      </c>
      <c r="AS16" s="25">
        <v>121</v>
      </c>
      <c r="AT16" s="25">
        <v>261</v>
      </c>
      <c r="AU16" s="25">
        <v>201</v>
      </c>
      <c r="AV16" s="109">
        <f>IFERROR(SUM(I16:AU16)/SUM(I17:AU17),0)</f>
        <v>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196</v>
      </c>
      <c r="AR17" s="45">
        <v>161</v>
      </c>
      <c r="AS17" s="45">
        <v>121</v>
      </c>
      <c r="AT17" s="45">
        <v>261</v>
      </c>
      <c r="AU17" s="45">
        <v>201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'PANEL DE CONTROL DISTRITAL'!A18</f>
        <v>4</v>
      </c>
      <c r="B19" s="121" t="str">
        <f>'PANEL DE CONTROL DISTRITAL'!B18</f>
        <v>CONCILIACIÓN</v>
      </c>
      <c r="C19" s="116" t="str">
        <f>'PANEL DE CONTROL DISTRITAL'!C18</f>
        <v>Responsable de Módulo</v>
      </c>
      <c r="D19" s="117" t="str">
        <f>'PANEL DE CONTROL DISTRITAL'!D18</f>
        <v xml:space="preserve">Credenciales disponibles para entrega = </v>
      </c>
      <c r="E19" s="116" t="str">
        <f>'PANEL DE CONTROL DISTRITAL'!E18</f>
        <v>((Credenciales recibidas - credenciales inconsistentes) / Credenciales recibidas) x 100</v>
      </c>
      <c r="F19" s="118" t="str">
        <f>'PANEL DE CONTROL DISTRITAL'!F18</f>
        <v>Semanal (remesa)</v>
      </c>
      <c r="G19" s="119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77</v>
      </c>
      <c r="AR19" s="25">
        <v>70</v>
      </c>
      <c r="AS19" s="25">
        <v>354</v>
      </c>
      <c r="AT19" s="25">
        <v>98</v>
      </c>
      <c r="AU19" s="25">
        <v>98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77</v>
      </c>
      <c r="AR20" s="45">
        <v>70</v>
      </c>
      <c r="AS20" s="45">
        <v>354</v>
      </c>
      <c r="AT20" s="45">
        <v>98</v>
      </c>
      <c r="AU20" s="45">
        <v>98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'PANEL DE CONTROL DISTRITAL'!A21</f>
        <v>5</v>
      </c>
      <c r="B22" s="121" t="str">
        <f>'PANEL DE CONTROL DISTRITAL'!B21</f>
        <v>CONCILIACIÓN</v>
      </c>
      <c r="C22" s="116" t="str">
        <f>'PANEL DE CONTROL DISTRITAL'!C21</f>
        <v>Responsable de Módulo</v>
      </c>
      <c r="D22" s="117" t="str">
        <f>'PANEL DE CONTROL DISTRITAL'!D21</f>
        <v xml:space="preserve">Credenciales disponibles para entrega = </v>
      </c>
      <c r="E22" s="116" t="str">
        <f>'PANEL DE CONTROL DISTRITAL'!E21</f>
        <v>(Credenciales en resguardo / Credenciales totales en SIIRFE disponibles para entrega) x 100</v>
      </c>
      <c r="F22" s="118" t="str">
        <f>'PANEL DE CONTROL DISTRITAL'!F21</f>
        <v>Semanal (remesa)</v>
      </c>
      <c r="G22" s="119">
        <f>'PANEL DE CONTROL DISTRITAL'!G21</f>
        <v>1</v>
      </c>
      <c r="H22" s="27" t="str">
        <f>'PANEL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371</v>
      </c>
      <c r="AR22" s="25">
        <v>231</v>
      </c>
      <c r="AS22" s="25">
        <v>408</v>
      </c>
      <c r="AT22" s="25">
        <v>341</v>
      </c>
      <c r="AU22" s="25">
        <v>244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371</v>
      </c>
      <c r="AR23" s="45">
        <v>231</v>
      </c>
      <c r="AS23" s="45">
        <v>408</v>
      </c>
      <c r="AT23" s="45">
        <v>341</v>
      </c>
      <c r="AU23" s="45">
        <v>244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'PANEL DE CONTROL DISTRITAL'!A24</f>
        <v>6</v>
      </c>
      <c r="B25" s="121" t="str">
        <f>'PANEL DE CONTROL DISTRITAL'!B24</f>
        <v>ENTREGA</v>
      </c>
      <c r="C25" s="116" t="str">
        <f>'PANEL DE CONTROL DISTRITAL'!C24</f>
        <v>Operador de Equipo Tecnológico</v>
      </c>
      <c r="D25" s="117" t="str">
        <f>'PANEL DE CONTROL DISTRITAL'!D24</f>
        <v xml:space="preserve">Efectividad de entrega de CPV en MAC = </v>
      </c>
      <c r="E25" s="116" t="str">
        <f>'PANEL DE CONTROL DISTRITAL'!E24</f>
        <v>(Total de credenciales entregadas / Total de credenciales solicitadas) x 100</v>
      </c>
      <c r="F25" s="118" t="str">
        <f>'PANEL DE CONTROL DISTRITAL'!F24</f>
        <v>Semanal (remesa)</v>
      </c>
      <c r="G25" s="119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156</v>
      </c>
      <c r="AR25" s="25">
        <v>378</v>
      </c>
      <c r="AS25" s="25">
        <v>310</v>
      </c>
      <c r="AT25" s="25">
        <v>283</v>
      </c>
      <c r="AU25" s="25">
        <v>203</v>
      </c>
      <c r="AV25" s="109">
        <f>IFERROR(SUM(I25:AU25)/SUM(I26:AU26),0)</f>
        <v>1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156</v>
      </c>
      <c r="AR26" s="45">
        <v>378</v>
      </c>
      <c r="AS26" s="45">
        <v>310</v>
      </c>
      <c r="AT26" s="45">
        <v>283</v>
      </c>
      <c r="AU26" s="45">
        <v>203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AV25:AV26"/>
    <mergeCell ref="I29:L29"/>
    <mergeCell ref="B34:M34"/>
    <mergeCell ref="B35:G35"/>
    <mergeCell ref="H35:M35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A10:A11"/>
    <mergeCell ref="B10:B11"/>
    <mergeCell ref="C10:C11"/>
    <mergeCell ref="D10:D11"/>
    <mergeCell ref="E10:E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1359" priority="15" operator="greaterThan">
      <formula>95%</formula>
    </cfRule>
    <cfRule type="cellIs" dxfId="1358" priority="16" operator="greaterThanOrEqual">
      <formula>90%</formula>
    </cfRule>
    <cfRule type="cellIs" dxfId="1357" priority="17" operator="lessThan">
      <formula>89.99%</formula>
    </cfRule>
  </conditionalFormatting>
  <conditionalFormatting sqref="AV13">
    <cfRule type="cellIs" dxfId="1356" priority="12" operator="greaterThan">
      <formula>95%</formula>
    </cfRule>
    <cfRule type="cellIs" dxfId="1355" priority="13" operator="greaterThanOrEqual">
      <formula>90%</formula>
    </cfRule>
    <cfRule type="cellIs" dxfId="1354" priority="14" operator="lessThan">
      <formula>89.99%</formula>
    </cfRule>
  </conditionalFormatting>
  <conditionalFormatting sqref="AV16">
    <cfRule type="cellIs" dxfId="1353" priority="9" operator="greaterThan">
      <formula>95%</formula>
    </cfRule>
    <cfRule type="cellIs" dxfId="1352" priority="10" operator="greaterThanOrEqual">
      <formula>90%</formula>
    </cfRule>
    <cfRule type="cellIs" dxfId="1351" priority="11" operator="lessThan">
      <formula>89.99%</formula>
    </cfRule>
  </conditionalFormatting>
  <conditionalFormatting sqref="AV19">
    <cfRule type="cellIs" dxfId="1350" priority="6" operator="greaterThan">
      <formula>95%</formula>
    </cfRule>
    <cfRule type="cellIs" dxfId="1349" priority="7" operator="greaterThanOrEqual">
      <formula>90%</formula>
    </cfRule>
    <cfRule type="cellIs" dxfId="1348" priority="8" operator="lessThan">
      <formula>89.99%</formula>
    </cfRule>
  </conditionalFormatting>
  <conditionalFormatting sqref="AV25">
    <cfRule type="cellIs" dxfId="1347" priority="3" operator="greaterThan">
      <formula>95%</formula>
    </cfRule>
    <cfRule type="cellIs" dxfId="1346" priority="4" operator="greaterThanOrEqual">
      <formula>90%</formula>
    </cfRule>
    <cfRule type="cellIs" dxfId="1345" priority="5" operator="lessThan">
      <formula>89.99%</formula>
    </cfRule>
  </conditionalFormatting>
  <conditionalFormatting sqref="AV22">
    <cfRule type="cellIs" dxfId="1344" priority="1" operator="greaterThanOrEqual">
      <formula>100%</formula>
    </cfRule>
    <cfRule type="cellIs" dxfId="1343" priority="2" operator="lessThan">
      <formula>99.99%</formula>
    </cfRule>
  </conditionalFormatting>
  <dataValidations count="1">
    <dataValidation showDropDown="1" showInputMessage="1" showErrorMessage="1" sqref="C21 G19:G23 G10:G11 G16:G17 G13:G14 G25:G26" xr:uid="{F6BDD262-E862-4478-8EFD-EA77FF5E57F3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E282B-2402-48BE-83CE-040134DF56C2}">
  <sheetPr>
    <tabColor theme="9" tint="-0.499984740745262"/>
  </sheetPr>
  <dimension ref="A1:BH48"/>
  <sheetViews>
    <sheetView showGridLines="0" zoomScale="85" zoomScaleNormal="85" workbookViewId="0">
      <selection activeCell="A10" sqref="A10:AV26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14</v>
      </c>
      <c r="F2" s="122" t="s">
        <v>70</v>
      </c>
      <c r="G2" s="122"/>
      <c r="H2" s="22">
        <v>301451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'[1]PANEL DE CONTROL DISTRITAL'!A9</f>
        <v>1</v>
      </c>
      <c r="B10" s="121" t="str">
        <f>'[1]PANEL DE CONTROL DISTRITAL'!B9</f>
        <v>ENTREVISTA</v>
      </c>
      <c r="C10" s="116" t="str">
        <f>'[1]PANEL DE CONTROL DISTRITAL'!C9</f>
        <v xml:space="preserve"> Auxiliar de Atención Ciudadana</v>
      </c>
      <c r="D10" s="117" t="str">
        <f>'[1]PANEL DE CONTROL DISTRITAL'!D9</f>
        <v>Efectividad de la entrevista =</v>
      </c>
      <c r="E10" s="116" t="str">
        <f>'[1]PANEL DE CONTROL DISTRITAL'!E9</f>
        <v>(Número de trámites aplicados / (Número de fichas requisitadas - Notificaciones de improcedencia de trámite)) x 100</v>
      </c>
      <c r="F10" s="118" t="str">
        <f>'[1]PANEL DE CONTROL DISTRITAL'!F9</f>
        <v>Semanal (remesa)</v>
      </c>
      <c r="G10" s="119">
        <f>'[1]PANEL DE CONTROL DISTRITAL'!G9</f>
        <v>0.9</v>
      </c>
      <c r="H10" s="27" t="str">
        <f>'[1]PANEL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252</v>
      </c>
      <c r="AR10" s="25">
        <v>274</v>
      </c>
      <c r="AS10" s="25">
        <v>276</v>
      </c>
      <c r="AT10" s="25">
        <v>240</v>
      </c>
      <c r="AU10" s="25">
        <v>177</v>
      </c>
      <c r="AV10" s="109">
        <f>IFERROR(SUM(I10:AU10)/SUM(I11:AU11),0)</f>
        <v>0.99836199836199835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'[1]PANEL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252</v>
      </c>
      <c r="AR11" s="45">
        <v>275</v>
      </c>
      <c r="AS11" s="45">
        <v>277</v>
      </c>
      <c r="AT11" s="45">
        <v>240</v>
      </c>
      <c r="AU11" s="45">
        <v>177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'[1]PANEL DE CONTROL DISTRITAL'!A12</f>
        <v>2</v>
      </c>
      <c r="B13" s="121" t="str">
        <f>'[1]PANEL DE CONTROL DISTRITAL'!B12</f>
        <v>TRÁMITE</v>
      </c>
      <c r="C13" s="116" t="str">
        <f>'[1]PANEL DE CONTROL DISTRITAL'!C12</f>
        <v>Operador de Equipo Tecnológico</v>
      </c>
      <c r="D13" s="117" t="str">
        <f>'[1]PANEL DE CONTROL DISTRITAL'!D12</f>
        <v>Trámites exitosos efectivos=</v>
      </c>
      <c r="E13" s="116" t="str">
        <f>'[1]PANEL DE CONTROL DISTRITAL'!E12</f>
        <v>(Número de trámites exitosos / Número de trámites aplicados) x 100</v>
      </c>
      <c r="F13" s="118" t="str">
        <f>'[1]PANEL DE CONTROL DISTRITAL'!F12</f>
        <v>Semanal (remesa)</v>
      </c>
      <c r="G13" s="119">
        <f>'[1]PANEL DE CONTROL DISTRITAL'!G12</f>
        <v>0.9</v>
      </c>
      <c r="H13" s="27" t="str">
        <f>'[1]PANEL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249</v>
      </c>
      <c r="AR13" s="25">
        <v>274</v>
      </c>
      <c r="AS13" s="25">
        <v>275</v>
      </c>
      <c r="AT13" s="25">
        <v>240</v>
      </c>
      <c r="AU13" s="25">
        <v>177</v>
      </c>
      <c r="AV13" s="109">
        <f>IFERROR(SUM(I13:AU13)/SUM(I14:AU14),0)</f>
        <v>0.99671862182116489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'[1]PANEL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252</v>
      </c>
      <c r="AR14" s="45">
        <v>274</v>
      </c>
      <c r="AS14" s="45">
        <v>276</v>
      </c>
      <c r="AT14" s="45">
        <v>240</v>
      </c>
      <c r="AU14" s="45">
        <v>177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'[1]PANEL DE CONTROL DISTRITAL'!A15</f>
        <v>3</v>
      </c>
      <c r="B16" s="121" t="str">
        <f>'[1]PANEL DE CONTROL DISTRITAL'!B15</f>
        <v>TRANSFERENCIA</v>
      </c>
      <c r="C16" s="116" t="str">
        <f>'[1]PANEL DE CONTROL DISTRITAL'!C15</f>
        <v>Responsable de Módulo</v>
      </c>
      <c r="D16" s="117" t="str">
        <f>'[1]PANEL DE CONTROL DISTRITAL'!D15</f>
        <v xml:space="preserve">Transacciones exitosas = </v>
      </c>
      <c r="E16" s="116" t="str">
        <f>'[1]PANEL DE CONTROL DISTRITAL'!E15</f>
        <v>(Número de Archivos de Transacción aceptados /Total de Archivos de Transacción procesados) x100</v>
      </c>
      <c r="F16" s="118" t="str">
        <f>'[1]PANEL DE CONTROL DISTRITAL'!F15</f>
        <v>Semanal (remesa)</v>
      </c>
      <c r="G16" s="119">
        <f>'[1]PANEL DE CONTROL DISTRITAL'!G15</f>
        <v>0.9</v>
      </c>
      <c r="H16" s="27" t="str">
        <f>'[1]PANEL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252</v>
      </c>
      <c r="AR16" s="25">
        <v>274</v>
      </c>
      <c r="AS16" s="25">
        <v>276</v>
      </c>
      <c r="AT16" s="25">
        <v>240</v>
      </c>
      <c r="AU16" s="25">
        <v>177</v>
      </c>
      <c r="AV16" s="109">
        <f>IFERROR(SUM(I16:AU16)/SUM(I17:AU17),0)</f>
        <v>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'[1]PANEL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252</v>
      </c>
      <c r="AR17" s="45">
        <v>274</v>
      </c>
      <c r="AS17" s="45">
        <v>276</v>
      </c>
      <c r="AT17" s="45">
        <v>240</v>
      </c>
      <c r="AU17" s="45">
        <v>177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'[1]PANEL DE CONTROL DISTRITAL'!A18</f>
        <v>4</v>
      </c>
      <c r="B19" s="121" t="str">
        <f>'[1]PANEL DE CONTROL DISTRITAL'!B18</f>
        <v>CONCILIACIÓN</v>
      </c>
      <c r="C19" s="116" t="str">
        <f>'[1]PANEL DE CONTROL DISTRITAL'!C18</f>
        <v>Responsable de Módulo</v>
      </c>
      <c r="D19" s="117" t="str">
        <f>'[1]PANEL DE CONTROL DISTRITAL'!D18</f>
        <v xml:space="preserve">Credenciales disponibles para entrega = </v>
      </c>
      <c r="E19" s="116" t="str">
        <f>'[1]PANEL DE CONTROL DISTRITAL'!E18</f>
        <v>((Credenciales recibidas - credenciales inconsistentes) / Credenciales recibidas) x 100</v>
      </c>
      <c r="F19" s="118" t="str">
        <f>'[1]PANEL DE CONTROL DISTRITAL'!F18</f>
        <v>Semanal (remesa)</v>
      </c>
      <c r="G19" s="119">
        <f>'[1]PANEL DE CONTROL DISTRITAL'!G18</f>
        <v>0.9</v>
      </c>
      <c r="H19" s="27" t="str">
        <f>'[1]PANEL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352</v>
      </c>
      <c r="AR19" s="25">
        <v>199</v>
      </c>
      <c r="AS19" s="25">
        <v>262</v>
      </c>
      <c r="AT19" s="25">
        <v>350</v>
      </c>
      <c r="AU19" s="25">
        <v>114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'[1]PANEL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352</v>
      </c>
      <c r="AR20" s="45">
        <v>199</v>
      </c>
      <c r="AS20" s="45">
        <v>262</v>
      </c>
      <c r="AT20" s="45">
        <v>350</v>
      </c>
      <c r="AU20" s="45">
        <v>114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'[1]PANEL DE CONTROL DISTRITAL'!A21</f>
        <v>5</v>
      </c>
      <c r="B22" s="121" t="str">
        <f>'[1]PANEL DE CONTROL DISTRITAL'!B21</f>
        <v>CONCILIACIÓN</v>
      </c>
      <c r="C22" s="116" t="str">
        <f>'[1]PANEL DE CONTROL DISTRITAL'!C21</f>
        <v>Responsable de Módulo</v>
      </c>
      <c r="D22" s="117" t="str">
        <f>'[1]PANEL DE CONTROL DISTRITAL'!D21</f>
        <v xml:space="preserve">Credenciales disponibles para entrega = </v>
      </c>
      <c r="E22" s="116" t="str">
        <f>'[1]PANEL DE CONTROL DISTRITAL'!E21</f>
        <v>(Credenciales en resguardo / Credenciales totales en SIIRFE disponibles para entrega) x 100</v>
      </c>
      <c r="F22" s="118" t="str">
        <f>'[1]PANEL DE CONTROL DISTRITAL'!F21</f>
        <v>Semanal (remesa)</v>
      </c>
      <c r="G22" s="119">
        <f>'[1]PANEL DE CONTROL DISTRITAL'!G21</f>
        <v>1</v>
      </c>
      <c r="H22" s="27" t="str">
        <f>'[1]PANEL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708</v>
      </c>
      <c r="AR22" s="25">
        <v>550</v>
      </c>
      <c r="AS22" s="25">
        <v>511</v>
      </c>
      <c r="AT22" s="25">
        <v>551</v>
      </c>
      <c r="AU22" s="25">
        <v>449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'[1]PANEL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708</v>
      </c>
      <c r="AR23" s="45">
        <v>550</v>
      </c>
      <c r="AS23" s="45">
        <v>511</v>
      </c>
      <c r="AT23" s="45">
        <v>551</v>
      </c>
      <c r="AU23" s="45">
        <v>449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'[1]PANEL DE CONTROL DISTRITAL'!A24</f>
        <v>6</v>
      </c>
      <c r="B25" s="121" t="str">
        <f>'[1]PANEL DE CONTROL DISTRITAL'!B24</f>
        <v>ENTREGA</v>
      </c>
      <c r="C25" s="116" t="str">
        <f>'[1]PANEL DE CONTROL DISTRITAL'!C24</f>
        <v>Operador de Equipo Tecnológico</v>
      </c>
      <c r="D25" s="117" t="str">
        <f>'[1]PANEL DE CONTROL DISTRITAL'!D24</f>
        <v xml:space="preserve">Efectividad de entrega de CPV en MAC = </v>
      </c>
      <c r="E25" s="116" t="str">
        <f>'[1]PANEL DE CONTROL DISTRITAL'!E24</f>
        <v>(Total de credenciales entregadas / Total de credenciales solicitadas) x 100</v>
      </c>
      <c r="F25" s="118" t="str">
        <f>'[1]PANEL DE CONTROL DISTRITAL'!F24</f>
        <v>Semanal (remesa)</v>
      </c>
      <c r="G25" s="119">
        <f>'[1]PANEL DE CONTROL DISTRITAL'!G24</f>
        <v>0.9</v>
      </c>
      <c r="H25" s="27" t="str">
        <f>'[1]PANEL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474</v>
      </c>
      <c r="AR25" s="25">
        <v>357</v>
      </c>
      <c r="AS25" s="25">
        <v>301</v>
      </c>
      <c r="AT25" s="25">
        <v>310</v>
      </c>
      <c r="AU25" s="25">
        <v>215</v>
      </c>
      <c r="AV25" s="109">
        <f>IFERROR(SUM(I25:AU25)/SUM(I26:AU26),0)</f>
        <v>0.99879445449065707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'[1]PANEL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474</v>
      </c>
      <c r="AR26" s="45">
        <v>357</v>
      </c>
      <c r="AS26" s="45">
        <v>302</v>
      </c>
      <c r="AT26" s="45">
        <v>311</v>
      </c>
      <c r="AU26" s="45">
        <v>215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F22:F23"/>
    <mergeCell ref="G22:G23"/>
    <mergeCell ref="AV22:AV23"/>
    <mergeCell ref="I29:L29"/>
    <mergeCell ref="B34:M34"/>
    <mergeCell ref="A22:A23"/>
    <mergeCell ref="B22:B23"/>
    <mergeCell ref="C22:C23"/>
    <mergeCell ref="D22:D23"/>
    <mergeCell ref="E22:E23"/>
    <mergeCell ref="F16:F17"/>
    <mergeCell ref="G16:G17"/>
    <mergeCell ref="AV16:AV17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AV15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E10:E11"/>
    <mergeCell ref="F10:F11"/>
    <mergeCell ref="G10:G11"/>
    <mergeCell ref="AV10:AV11"/>
    <mergeCell ref="AS2:AV2"/>
    <mergeCell ref="A1:AV1"/>
    <mergeCell ref="F2:G2"/>
    <mergeCell ref="A4:AV4"/>
    <mergeCell ref="A5:AV5"/>
    <mergeCell ref="A6:A9"/>
    <mergeCell ref="B6:H6"/>
    <mergeCell ref="I6:AU6"/>
    <mergeCell ref="AV6:AV9"/>
    <mergeCell ref="B7:D7"/>
    <mergeCell ref="E7:H7"/>
    <mergeCell ref="I7:AU7"/>
    <mergeCell ref="B8:AU8"/>
    <mergeCell ref="B35:G35"/>
    <mergeCell ref="H35:M35"/>
    <mergeCell ref="B36:G37"/>
    <mergeCell ref="H36:M37"/>
    <mergeCell ref="A24:AV24"/>
    <mergeCell ref="A25:A26"/>
    <mergeCell ref="B25:B26"/>
    <mergeCell ref="C25:C26"/>
    <mergeCell ref="D25:D26"/>
    <mergeCell ref="E25:E26"/>
    <mergeCell ref="F25:F26"/>
    <mergeCell ref="G25:G26"/>
    <mergeCell ref="AV25:AV26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832" priority="15" operator="greaterThan">
      <formula>95%</formula>
    </cfRule>
    <cfRule type="cellIs" dxfId="831" priority="16" operator="greaterThanOrEqual">
      <formula>90%</formula>
    </cfRule>
    <cfRule type="cellIs" dxfId="830" priority="17" operator="lessThan">
      <formula>89.99%</formula>
    </cfRule>
  </conditionalFormatting>
  <conditionalFormatting sqref="AV13">
    <cfRule type="cellIs" dxfId="829" priority="12" operator="greaterThan">
      <formula>95%</formula>
    </cfRule>
    <cfRule type="cellIs" dxfId="828" priority="13" operator="greaterThanOrEqual">
      <formula>90%</formula>
    </cfRule>
    <cfRule type="cellIs" dxfId="827" priority="14" operator="lessThan">
      <formula>89.99%</formula>
    </cfRule>
  </conditionalFormatting>
  <conditionalFormatting sqref="AV16">
    <cfRule type="cellIs" dxfId="826" priority="9" operator="greaterThan">
      <formula>95%</formula>
    </cfRule>
    <cfRule type="cellIs" dxfId="825" priority="10" operator="greaterThanOrEqual">
      <formula>90%</formula>
    </cfRule>
    <cfRule type="cellIs" dxfId="824" priority="11" operator="lessThan">
      <formula>89.99%</formula>
    </cfRule>
  </conditionalFormatting>
  <conditionalFormatting sqref="AV19">
    <cfRule type="cellIs" dxfId="823" priority="6" operator="greaterThan">
      <formula>95%</formula>
    </cfRule>
    <cfRule type="cellIs" dxfId="822" priority="7" operator="greaterThanOrEqual">
      <formula>90%</formula>
    </cfRule>
    <cfRule type="cellIs" dxfId="821" priority="8" operator="lessThan">
      <formula>89.99%</formula>
    </cfRule>
  </conditionalFormatting>
  <conditionalFormatting sqref="AV25">
    <cfRule type="cellIs" dxfId="820" priority="3" operator="greaterThan">
      <formula>95%</formula>
    </cfRule>
    <cfRule type="cellIs" dxfId="819" priority="4" operator="greaterThanOrEqual">
      <formula>90%</formula>
    </cfRule>
    <cfRule type="cellIs" dxfId="818" priority="5" operator="lessThan">
      <formula>89.99%</formula>
    </cfRule>
  </conditionalFormatting>
  <conditionalFormatting sqref="AV22">
    <cfRule type="cellIs" dxfId="817" priority="1" operator="greaterThanOrEqual">
      <formula>100%</formula>
    </cfRule>
    <cfRule type="cellIs" dxfId="816" priority="2" operator="lessThan">
      <formula>99.99%</formula>
    </cfRule>
  </conditionalFormatting>
  <dataValidations count="1">
    <dataValidation showDropDown="1" showInputMessage="1" showErrorMessage="1" sqref="C21 G19:G23 G10:G11 G16:G17 G13:G14 G25:G26" xr:uid="{314E04AA-DBE9-4134-BD80-898D0078106A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4C908-78B9-49DD-93B9-D3F4B88ABF14}">
  <sheetPr>
    <tabColor theme="9" tint="-0.499984740745262"/>
  </sheetPr>
  <dimension ref="A1:BH48"/>
  <sheetViews>
    <sheetView showGridLines="0" topLeftCell="AD1" zoomScale="85" zoomScaleNormal="85" workbookViewId="0">
      <selection activeCell="A10" sqref="A10:AV26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14</v>
      </c>
      <c r="F2" s="122" t="s">
        <v>70</v>
      </c>
      <c r="G2" s="122"/>
      <c r="H2" s="22">
        <v>301452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'[1]PANEL DE CONTROL DISTRITAL'!A9</f>
        <v>1</v>
      </c>
      <c r="B10" s="121" t="str">
        <f>'[1]PANEL DE CONTROL DISTRITAL'!B9</f>
        <v>ENTREVISTA</v>
      </c>
      <c r="C10" s="116" t="str">
        <f>'[1]PANEL DE CONTROL DISTRITAL'!C9</f>
        <v xml:space="preserve"> Auxiliar de Atención Ciudadana</v>
      </c>
      <c r="D10" s="117" t="str">
        <f>'[1]PANEL DE CONTROL DISTRITAL'!D9</f>
        <v>Efectividad de la entrevista =</v>
      </c>
      <c r="E10" s="116" t="str">
        <f>'[1]PANEL DE CONTROL DISTRITAL'!E9</f>
        <v>(Número de trámites aplicados / (Número de fichas requisitadas - Notificaciones de improcedencia de trámite)) x 100</v>
      </c>
      <c r="F10" s="118" t="str">
        <f>'[1]PANEL DE CONTROL DISTRITAL'!F9</f>
        <v>Semanal (remesa)</v>
      </c>
      <c r="G10" s="119">
        <f>'[1]PANEL DE CONTROL DISTRITAL'!G9</f>
        <v>0.9</v>
      </c>
      <c r="H10" s="27" t="str">
        <f>'[1]PANEL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160</v>
      </c>
      <c r="AR10" s="25">
        <v>153</v>
      </c>
      <c r="AS10" s="25">
        <v>146</v>
      </c>
      <c r="AT10" s="25">
        <v>128</v>
      </c>
      <c r="AU10" s="25">
        <v>110</v>
      </c>
      <c r="AV10" s="109">
        <f>IFERROR(SUM(I10:AU10)/SUM(I11:AU11),0)</f>
        <v>0.99713876967095849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'[1]PANEL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161</v>
      </c>
      <c r="AR11" s="45">
        <v>154</v>
      </c>
      <c r="AS11" s="45">
        <v>146</v>
      </c>
      <c r="AT11" s="45">
        <v>128</v>
      </c>
      <c r="AU11" s="45">
        <v>110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'[1]PANEL DE CONTROL DISTRITAL'!A12</f>
        <v>2</v>
      </c>
      <c r="B13" s="121" t="str">
        <f>'[1]PANEL DE CONTROL DISTRITAL'!B12</f>
        <v>TRÁMITE</v>
      </c>
      <c r="C13" s="116" t="str">
        <f>'[1]PANEL DE CONTROL DISTRITAL'!C12</f>
        <v>Operador de Equipo Tecnológico</v>
      </c>
      <c r="D13" s="117" t="str">
        <f>'[1]PANEL DE CONTROL DISTRITAL'!D12</f>
        <v>Trámites exitosos efectivos=</v>
      </c>
      <c r="E13" s="116" t="str">
        <f>'[1]PANEL DE CONTROL DISTRITAL'!E12</f>
        <v>(Número de trámites exitosos / Número de trámites aplicados) x 100</v>
      </c>
      <c r="F13" s="118" t="str">
        <f>'[1]PANEL DE CONTROL DISTRITAL'!F12</f>
        <v>Semanal (remesa)</v>
      </c>
      <c r="G13" s="119">
        <f>'[1]PANEL DE CONTROL DISTRITAL'!G12</f>
        <v>0.9</v>
      </c>
      <c r="H13" s="27" t="str">
        <f>'[1]PANEL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159</v>
      </c>
      <c r="AR13" s="25">
        <v>149</v>
      </c>
      <c r="AS13" s="25">
        <v>145</v>
      </c>
      <c r="AT13" s="25">
        <v>128</v>
      </c>
      <c r="AU13" s="25">
        <v>110</v>
      </c>
      <c r="AV13" s="109">
        <f>IFERROR(SUM(I13:AU13)/SUM(I14:AU14),0)</f>
        <v>0.99139167862266853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'[1]PANEL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160</v>
      </c>
      <c r="AR14" s="45">
        <v>153</v>
      </c>
      <c r="AS14" s="45">
        <v>146</v>
      </c>
      <c r="AT14" s="45">
        <v>128</v>
      </c>
      <c r="AU14" s="45">
        <v>110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'[1]PANEL DE CONTROL DISTRITAL'!A15</f>
        <v>3</v>
      </c>
      <c r="B16" s="121" t="str">
        <f>'[1]PANEL DE CONTROL DISTRITAL'!B15</f>
        <v>TRANSFERENCIA</v>
      </c>
      <c r="C16" s="116" t="str">
        <f>'[1]PANEL DE CONTROL DISTRITAL'!C15</f>
        <v>Responsable de Módulo</v>
      </c>
      <c r="D16" s="117" t="str">
        <f>'[1]PANEL DE CONTROL DISTRITAL'!D15</f>
        <v xml:space="preserve">Transacciones exitosas = </v>
      </c>
      <c r="E16" s="116" t="str">
        <f>'[1]PANEL DE CONTROL DISTRITAL'!E15</f>
        <v>(Número de Archivos de Transacción aceptados /Total de Archivos de Transacción procesados) x100</v>
      </c>
      <c r="F16" s="118" t="str">
        <f>'[1]PANEL DE CONTROL DISTRITAL'!F15</f>
        <v>Semanal (remesa)</v>
      </c>
      <c r="G16" s="119">
        <f>'[1]PANEL DE CONTROL DISTRITAL'!G15</f>
        <v>0.9</v>
      </c>
      <c r="H16" s="27" t="str">
        <f>'[1]PANEL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160</v>
      </c>
      <c r="AR16" s="25">
        <v>153</v>
      </c>
      <c r="AS16" s="25">
        <v>146</v>
      </c>
      <c r="AT16" s="25">
        <v>128</v>
      </c>
      <c r="AU16" s="25">
        <v>110</v>
      </c>
      <c r="AV16" s="109">
        <f>IFERROR(SUM(I16:AU16)/SUM(I17:AU17),0)</f>
        <v>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'[1]PANEL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160</v>
      </c>
      <c r="AR17" s="45">
        <v>153</v>
      </c>
      <c r="AS17" s="45">
        <v>146</v>
      </c>
      <c r="AT17" s="45">
        <v>128</v>
      </c>
      <c r="AU17" s="45">
        <v>110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'[1]PANEL DE CONTROL DISTRITAL'!A18</f>
        <v>4</v>
      </c>
      <c r="B19" s="121" t="str">
        <f>'[1]PANEL DE CONTROL DISTRITAL'!B18</f>
        <v>CONCILIACIÓN</v>
      </c>
      <c r="C19" s="116" t="str">
        <f>'[1]PANEL DE CONTROL DISTRITAL'!C18</f>
        <v>Responsable de Módulo</v>
      </c>
      <c r="D19" s="117" t="str">
        <f>'[1]PANEL DE CONTROL DISTRITAL'!D18</f>
        <v xml:space="preserve">Credenciales disponibles para entrega = </v>
      </c>
      <c r="E19" s="116" t="str">
        <f>'[1]PANEL DE CONTROL DISTRITAL'!E18</f>
        <v>((Credenciales recibidas - credenciales inconsistentes) / Credenciales recibidas) x 100</v>
      </c>
      <c r="F19" s="118" t="str">
        <f>'[1]PANEL DE CONTROL DISTRITAL'!F18</f>
        <v>Semanal (remesa)</v>
      </c>
      <c r="G19" s="119">
        <f>'[1]PANEL DE CONTROL DISTRITAL'!G18</f>
        <v>0.9</v>
      </c>
      <c r="H19" s="27" t="str">
        <f>'[1]PANEL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294</v>
      </c>
      <c r="AR19" s="25">
        <v>141</v>
      </c>
      <c r="AS19" s="25">
        <v>133</v>
      </c>
      <c r="AT19" s="25">
        <v>168</v>
      </c>
      <c r="AU19" s="25">
        <v>81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'[1]PANEL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294</v>
      </c>
      <c r="AR20" s="45">
        <v>141</v>
      </c>
      <c r="AS20" s="45">
        <v>133</v>
      </c>
      <c r="AT20" s="45">
        <v>168</v>
      </c>
      <c r="AU20" s="45">
        <v>81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'[1]PANEL DE CONTROL DISTRITAL'!A21</f>
        <v>5</v>
      </c>
      <c r="B22" s="121" t="str">
        <f>'[1]PANEL DE CONTROL DISTRITAL'!B21</f>
        <v>CONCILIACIÓN</v>
      </c>
      <c r="C22" s="116" t="str">
        <f>'[1]PANEL DE CONTROL DISTRITAL'!C21</f>
        <v>Responsable de Módulo</v>
      </c>
      <c r="D22" s="117" t="str">
        <f>'[1]PANEL DE CONTROL DISTRITAL'!D21</f>
        <v xml:space="preserve">Credenciales disponibles para entrega = </v>
      </c>
      <c r="E22" s="116" t="str">
        <f>'[1]PANEL DE CONTROL DISTRITAL'!E21</f>
        <v>(Credenciales en resguardo / Credenciales totales en SIIRFE disponibles para entrega) x 100</v>
      </c>
      <c r="F22" s="118" t="str">
        <f>'[1]PANEL DE CONTROL DISTRITAL'!F21</f>
        <v>Semanal (remesa)</v>
      </c>
      <c r="G22" s="119">
        <f>'[1]PANEL DE CONTROL DISTRITAL'!G21</f>
        <v>1</v>
      </c>
      <c r="H22" s="27" t="str">
        <f>'[1]PANEL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350</v>
      </c>
      <c r="AR22" s="25">
        <v>312</v>
      </c>
      <c r="AS22" s="25">
        <v>278</v>
      </c>
      <c r="AT22" s="25">
        <v>289</v>
      </c>
      <c r="AU22" s="25">
        <v>262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'[1]PANEL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350</v>
      </c>
      <c r="AR23" s="45">
        <v>312</v>
      </c>
      <c r="AS23" s="45">
        <v>278</v>
      </c>
      <c r="AT23" s="45">
        <v>289</v>
      </c>
      <c r="AU23" s="45">
        <v>262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'[1]PANEL DE CONTROL DISTRITAL'!A24</f>
        <v>6</v>
      </c>
      <c r="B25" s="121" t="str">
        <f>'[1]PANEL DE CONTROL DISTRITAL'!B24</f>
        <v>ENTREGA</v>
      </c>
      <c r="C25" s="116" t="str">
        <f>'[1]PANEL DE CONTROL DISTRITAL'!C24</f>
        <v>Operador de Equipo Tecnológico</v>
      </c>
      <c r="D25" s="117" t="str">
        <f>'[1]PANEL DE CONTROL DISTRITAL'!D24</f>
        <v xml:space="preserve">Efectividad de entrega de CPV en MAC = </v>
      </c>
      <c r="E25" s="116" t="str">
        <f>'[1]PANEL DE CONTROL DISTRITAL'!E24</f>
        <v>(Total de credenciales entregadas / Total de credenciales solicitadas) x 100</v>
      </c>
      <c r="F25" s="118" t="str">
        <f>'[1]PANEL DE CONTROL DISTRITAL'!F24</f>
        <v>Semanal (remesa)</v>
      </c>
      <c r="G25" s="119">
        <f>'[1]PANEL DE CONTROL DISTRITAL'!G24</f>
        <v>0.9</v>
      </c>
      <c r="H25" s="27" t="str">
        <f>'[1]PANEL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203</v>
      </c>
      <c r="AR25" s="25">
        <v>179</v>
      </c>
      <c r="AS25" s="25">
        <v>167</v>
      </c>
      <c r="AT25" s="25">
        <v>157</v>
      </c>
      <c r="AU25" s="25">
        <v>107</v>
      </c>
      <c r="AV25" s="109">
        <f>IFERROR(SUM(I25:AU25)/SUM(I26:AU26),0)</f>
        <v>0.9926739926739927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'[1]PANEL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203</v>
      </c>
      <c r="AR26" s="45">
        <v>179</v>
      </c>
      <c r="AS26" s="45">
        <v>169</v>
      </c>
      <c r="AT26" s="45">
        <v>161</v>
      </c>
      <c r="AU26" s="45">
        <v>107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AV25:AV26"/>
    <mergeCell ref="I29:L29"/>
    <mergeCell ref="B34:M34"/>
    <mergeCell ref="B35:G35"/>
    <mergeCell ref="H35:M35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A10:A11"/>
    <mergeCell ref="B10:B11"/>
    <mergeCell ref="C10:C11"/>
    <mergeCell ref="D10:D11"/>
    <mergeCell ref="E10:E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798" priority="15" operator="greaterThan">
      <formula>95%</formula>
    </cfRule>
    <cfRule type="cellIs" dxfId="797" priority="16" operator="greaterThanOrEqual">
      <formula>90%</formula>
    </cfRule>
    <cfRule type="cellIs" dxfId="796" priority="17" operator="lessThan">
      <formula>89.99%</formula>
    </cfRule>
  </conditionalFormatting>
  <conditionalFormatting sqref="AV13">
    <cfRule type="cellIs" dxfId="795" priority="12" operator="greaterThan">
      <formula>95%</formula>
    </cfRule>
    <cfRule type="cellIs" dxfId="794" priority="13" operator="greaterThanOrEqual">
      <formula>90%</formula>
    </cfRule>
    <cfRule type="cellIs" dxfId="793" priority="14" operator="lessThan">
      <formula>89.99%</formula>
    </cfRule>
  </conditionalFormatting>
  <conditionalFormatting sqref="AV16">
    <cfRule type="cellIs" dxfId="792" priority="9" operator="greaterThan">
      <formula>95%</formula>
    </cfRule>
    <cfRule type="cellIs" dxfId="791" priority="10" operator="greaterThanOrEqual">
      <formula>90%</formula>
    </cfRule>
    <cfRule type="cellIs" dxfId="790" priority="11" operator="lessThan">
      <formula>89.99%</formula>
    </cfRule>
  </conditionalFormatting>
  <conditionalFormatting sqref="AV19">
    <cfRule type="cellIs" dxfId="789" priority="6" operator="greaterThan">
      <formula>95%</formula>
    </cfRule>
    <cfRule type="cellIs" dxfId="788" priority="7" operator="greaterThanOrEqual">
      <formula>90%</formula>
    </cfRule>
    <cfRule type="cellIs" dxfId="787" priority="8" operator="lessThan">
      <formula>89.99%</formula>
    </cfRule>
  </conditionalFormatting>
  <conditionalFormatting sqref="AV25">
    <cfRule type="cellIs" dxfId="786" priority="3" operator="greaterThan">
      <formula>95%</formula>
    </cfRule>
    <cfRule type="cellIs" dxfId="785" priority="4" operator="greaterThanOrEqual">
      <formula>90%</formula>
    </cfRule>
    <cfRule type="cellIs" dxfId="784" priority="5" operator="lessThan">
      <formula>89.99%</formula>
    </cfRule>
  </conditionalFormatting>
  <conditionalFormatting sqref="AV22">
    <cfRule type="cellIs" dxfId="783" priority="1" operator="greaterThanOrEqual">
      <formula>100%</formula>
    </cfRule>
    <cfRule type="cellIs" dxfId="782" priority="2" operator="lessThan">
      <formula>99.99%</formula>
    </cfRule>
  </conditionalFormatting>
  <dataValidations count="1">
    <dataValidation showDropDown="1" showInputMessage="1" showErrorMessage="1" sqref="C21 G19:G23 G10:G11 G16:G17 G13:G14 G25:G26" xr:uid="{1D0E4E82-07C8-45E4-A524-D4B708BD24BE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4A9CA-E9C2-498C-B305-43B5BA9E9612}">
  <sheetPr>
    <tabColor theme="9" tint="-0.499984740745262"/>
  </sheetPr>
  <dimension ref="A1:BH48"/>
  <sheetViews>
    <sheetView showGridLines="0" zoomScale="85" zoomScaleNormal="85" workbookViewId="0">
      <selection activeCell="A10" sqref="A10:AV26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14</v>
      </c>
      <c r="F2" s="122" t="s">
        <v>70</v>
      </c>
      <c r="G2" s="122"/>
      <c r="H2" s="22">
        <v>301453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'[1]PANEL DE CONTROL DISTRITAL'!A9</f>
        <v>1</v>
      </c>
      <c r="B10" s="121" t="str">
        <f>'[1]PANEL DE CONTROL DISTRITAL'!B9</f>
        <v>ENTREVISTA</v>
      </c>
      <c r="C10" s="116" t="str">
        <f>'[1]PANEL DE CONTROL DISTRITAL'!C9</f>
        <v xml:space="preserve"> Auxiliar de Atención Ciudadana</v>
      </c>
      <c r="D10" s="117" t="str">
        <f>'[1]PANEL DE CONTROL DISTRITAL'!D9</f>
        <v>Efectividad de la entrevista =</v>
      </c>
      <c r="E10" s="116" t="str">
        <f>'[1]PANEL DE CONTROL DISTRITAL'!E9</f>
        <v>(Número de trámites aplicados / (Número de fichas requisitadas - Notificaciones de improcedencia de trámite)) x 100</v>
      </c>
      <c r="F10" s="118" t="str">
        <f>'[1]PANEL DE CONTROL DISTRITAL'!F9</f>
        <v>Semanal (remesa)</v>
      </c>
      <c r="G10" s="119">
        <f>'[1]PANEL DE CONTROL DISTRITAL'!G9</f>
        <v>0.9</v>
      </c>
      <c r="H10" s="27" t="str">
        <f>'[1]PANEL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114</v>
      </c>
      <c r="AR10" s="25">
        <v>52</v>
      </c>
      <c r="AS10" s="25">
        <v>47</v>
      </c>
      <c r="AT10" s="25">
        <v>141</v>
      </c>
      <c r="AU10" s="25">
        <v>57</v>
      </c>
      <c r="AV10" s="109">
        <f>IFERROR(SUM(I10:AU10)/SUM(I11:AU11),0)</f>
        <v>1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'[1]PANEL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114</v>
      </c>
      <c r="AR11" s="45">
        <v>52</v>
      </c>
      <c r="AS11" s="45">
        <v>47</v>
      </c>
      <c r="AT11" s="45">
        <v>141</v>
      </c>
      <c r="AU11" s="45">
        <v>57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'[1]PANEL DE CONTROL DISTRITAL'!A12</f>
        <v>2</v>
      </c>
      <c r="B13" s="121" t="str">
        <f>'[1]PANEL DE CONTROL DISTRITAL'!B12</f>
        <v>TRÁMITE</v>
      </c>
      <c r="C13" s="116" t="str">
        <f>'[1]PANEL DE CONTROL DISTRITAL'!C12</f>
        <v>Operador de Equipo Tecnológico</v>
      </c>
      <c r="D13" s="117" t="str">
        <f>'[1]PANEL DE CONTROL DISTRITAL'!D12</f>
        <v>Trámites exitosos efectivos=</v>
      </c>
      <c r="E13" s="116" t="str">
        <f>'[1]PANEL DE CONTROL DISTRITAL'!E12</f>
        <v>(Número de trámites exitosos / Número de trámites aplicados) x 100</v>
      </c>
      <c r="F13" s="118" t="str">
        <f>'[1]PANEL DE CONTROL DISTRITAL'!F12</f>
        <v>Semanal (remesa)</v>
      </c>
      <c r="G13" s="119">
        <f>'[1]PANEL DE CONTROL DISTRITAL'!G12</f>
        <v>0.9</v>
      </c>
      <c r="H13" s="27" t="str">
        <f>'[1]PANEL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113</v>
      </c>
      <c r="AR13" s="25">
        <v>52</v>
      </c>
      <c r="AS13" s="25">
        <v>46</v>
      </c>
      <c r="AT13" s="25">
        <v>138</v>
      </c>
      <c r="AU13" s="25">
        <v>57</v>
      </c>
      <c r="AV13" s="109">
        <f>IFERROR(SUM(I13:AU13)/SUM(I14:AU14),0)</f>
        <v>0.98783454987834551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'[1]PANEL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114</v>
      </c>
      <c r="AR14" s="45">
        <v>52</v>
      </c>
      <c r="AS14" s="45">
        <v>47</v>
      </c>
      <c r="AT14" s="45">
        <v>141</v>
      </c>
      <c r="AU14" s="45">
        <v>57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'[1]PANEL DE CONTROL DISTRITAL'!A15</f>
        <v>3</v>
      </c>
      <c r="B16" s="121" t="str">
        <f>'[1]PANEL DE CONTROL DISTRITAL'!B15</f>
        <v>TRANSFERENCIA</v>
      </c>
      <c r="C16" s="116" t="str">
        <f>'[1]PANEL DE CONTROL DISTRITAL'!C15</f>
        <v>Responsable de Módulo</v>
      </c>
      <c r="D16" s="117" t="str">
        <f>'[1]PANEL DE CONTROL DISTRITAL'!D15</f>
        <v xml:space="preserve">Transacciones exitosas = </v>
      </c>
      <c r="E16" s="116" t="str">
        <f>'[1]PANEL DE CONTROL DISTRITAL'!E15</f>
        <v>(Número de Archivos de Transacción aceptados /Total de Archivos de Transacción procesados) x100</v>
      </c>
      <c r="F16" s="118" t="str">
        <f>'[1]PANEL DE CONTROL DISTRITAL'!F15</f>
        <v>Semanal (remesa)</v>
      </c>
      <c r="G16" s="119">
        <f>'[1]PANEL DE CONTROL DISTRITAL'!G15</f>
        <v>0.9</v>
      </c>
      <c r="H16" s="27" t="str">
        <f>'[1]PANEL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114</v>
      </c>
      <c r="AR16" s="25">
        <v>52</v>
      </c>
      <c r="AS16" s="25">
        <v>47</v>
      </c>
      <c r="AT16" s="25">
        <v>141</v>
      </c>
      <c r="AU16" s="25">
        <v>57</v>
      </c>
      <c r="AV16" s="109">
        <f>IFERROR(SUM(I16:AU16)/SUM(I17:AU17),0)</f>
        <v>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'[1]PANEL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114</v>
      </c>
      <c r="AR17" s="45">
        <v>52</v>
      </c>
      <c r="AS17" s="45">
        <v>47</v>
      </c>
      <c r="AT17" s="45">
        <v>141</v>
      </c>
      <c r="AU17" s="45">
        <v>57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'[1]PANEL DE CONTROL DISTRITAL'!A18</f>
        <v>4</v>
      </c>
      <c r="B19" s="121" t="str">
        <f>'[1]PANEL DE CONTROL DISTRITAL'!B18</f>
        <v>CONCILIACIÓN</v>
      </c>
      <c r="C19" s="116" t="str">
        <f>'[1]PANEL DE CONTROL DISTRITAL'!C18</f>
        <v>Responsable de Módulo</v>
      </c>
      <c r="D19" s="117" t="str">
        <f>'[1]PANEL DE CONTROL DISTRITAL'!D18</f>
        <v xml:space="preserve">Credenciales disponibles para entrega = </v>
      </c>
      <c r="E19" s="116" t="str">
        <f>'[1]PANEL DE CONTROL DISTRITAL'!E18</f>
        <v>((Credenciales recibidas - credenciales inconsistentes) / Credenciales recibidas) x 100</v>
      </c>
      <c r="F19" s="118" t="str">
        <f>'[1]PANEL DE CONTROL DISTRITAL'!F18</f>
        <v>Semanal (remesa)</v>
      </c>
      <c r="G19" s="119">
        <f>'[1]PANEL DE CONTROL DISTRITAL'!G18</f>
        <v>0.9</v>
      </c>
      <c r="H19" s="27" t="str">
        <f>'[1]PANEL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260</v>
      </c>
      <c r="AR19" s="25">
        <v>49</v>
      </c>
      <c r="AS19" s="25">
        <v>38</v>
      </c>
      <c r="AT19" s="25">
        <v>0</v>
      </c>
      <c r="AU19" s="25">
        <v>196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'[1]PANEL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260</v>
      </c>
      <c r="AR20" s="45">
        <v>49</v>
      </c>
      <c r="AS20" s="45">
        <v>38</v>
      </c>
      <c r="AT20" s="45">
        <v>0</v>
      </c>
      <c r="AU20" s="45">
        <v>196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'[1]PANEL DE CONTROL DISTRITAL'!A21</f>
        <v>5</v>
      </c>
      <c r="B22" s="121" t="str">
        <f>'[1]PANEL DE CONTROL DISTRITAL'!B21</f>
        <v>CONCILIACIÓN</v>
      </c>
      <c r="C22" s="116" t="str">
        <f>'[1]PANEL DE CONTROL DISTRITAL'!C21</f>
        <v>Responsable de Módulo</v>
      </c>
      <c r="D22" s="117" t="str">
        <f>'[1]PANEL DE CONTROL DISTRITAL'!D21</f>
        <v xml:space="preserve">Credenciales disponibles para entrega = </v>
      </c>
      <c r="E22" s="116" t="str">
        <f>'[1]PANEL DE CONTROL DISTRITAL'!E21</f>
        <v>(Credenciales en resguardo / Credenciales totales en SIIRFE disponibles para entrega) x 100</v>
      </c>
      <c r="F22" s="118" t="str">
        <f>'[1]PANEL DE CONTROL DISTRITAL'!F21</f>
        <v>Semanal (remesa)</v>
      </c>
      <c r="G22" s="119">
        <f>'[1]PANEL DE CONTROL DISTRITAL'!G21</f>
        <v>1</v>
      </c>
      <c r="H22" s="27" t="str">
        <f>'[1]PANEL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371</v>
      </c>
      <c r="AR22" s="25">
        <v>328</v>
      </c>
      <c r="AS22" s="25">
        <v>229</v>
      </c>
      <c r="AT22" s="25">
        <v>115</v>
      </c>
      <c r="AU22" s="25">
        <v>257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'[1]PANEL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371</v>
      </c>
      <c r="AR23" s="45">
        <v>328</v>
      </c>
      <c r="AS23" s="45">
        <v>229</v>
      </c>
      <c r="AT23" s="45">
        <v>115</v>
      </c>
      <c r="AU23" s="45">
        <v>257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'[1]PANEL DE CONTROL DISTRITAL'!A24</f>
        <v>6</v>
      </c>
      <c r="B25" s="121" t="str">
        <f>'[1]PANEL DE CONTROL DISTRITAL'!B24</f>
        <v>ENTREGA</v>
      </c>
      <c r="C25" s="116" t="str">
        <f>'[1]PANEL DE CONTROL DISTRITAL'!C24</f>
        <v>Operador de Equipo Tecnológico</v>
      </c>
      <c r="D25" s="117" t="str">
        <f>'[1]PANEL DE CONTROL DISTRITAL'!D24</f>
        <v xml:space="preserve">Efectividad de entrega de CPV en MAC = </v>
      </c>
      <c r="E25" s="116" t="str">
        <f>'[1]PANEL DE CONTROL DISTRITAL'!E24</f>
        <v>(Total de credenciales entregadas / Total de credenciales solicitadas) x 100</v>
      </c>
      <c r="F25" s="118" t="str">
        <f>'[1]PANEL DE CONTROL DISTRITAL'!F24</f>
        <v>Semanal (remesa)</v>
      </c>
      <c r="G25" s="119">
        <f>'[1]PANEL DE CONTROL DISTRITAL'!G24</f>
        <v>0.9</v>
      </c>
      <c r="H25" s="27" t="str">
        <f>'[1]PANEL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99</v>
      </c>
      <c r="AR25" s="25">
        <v>92</v>
      </c>
      <c r="AS25" s="25">
        <v>137</v>
      </c>
      <c r="AT25" s="25">
        <v>114</v>
      </c>
      <c r="AU25" s="25">
        <v>54</v>
      </c>
      <c r="AV25" s="109">
        <f>IFERROR(SUM(I25:AU25)/SUM(I26:AU26),0)</f>
        <v>1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'[1]PANEL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99</v>
      </c>
      <c r="AR26" s="45">
        <v>92</v>
      </c>
      <c r="AS26" s="45">
        <v>137</v>
      </c>
      <c r="AT26" s="45">
        <v>114</v>
      </c>
      <c r="AU26" s="45">
        <v>54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AV25:AV26"/>
    <mergeCell ref="I29:L29"/>
    <mergeCell ref="B34:M34"/>
    <mergeCell ref="B35:G35"/>
    <mergeCell ref="H35:M35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A10:A11"/>
    <mergeCell ref="B10:B11"/>
    <mergeCell ref="C10:C11"/>
    <mergeCell ref="D10:D11"/>
    <mergeCell ref="E10:E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781" priority="15" operator="greaterThan">
      <formula>95%</formula>
    </cfRule>
    <cfRule type="cellIs" dxfId="780" priority="16" operator="greaterThanOrEqual">
      <formula>90%</formula>
    </cfRule>
    <cfRule type="cellIs" dxfId="779" priority="17" operator="lessThan">
      <formula>89.99%</formula>
    </cfRule>
  </conditionalFormatting>
  <conditionalFormatting sqref="AV13">
    <cfRule type="cellIs" dxfId="778" priority="12" operator="greaterThan">
      <formula>95%</formula>
    </cfRule>
    <cfRule type="cellIs" dxfId="777" priority="13" operator="greaterThanOrEqual">
      <formula>90%</formula>
    </cfRule>
    <cfRule type="cellIs" dxfId="776" priority="14" operator="lessThan">
      <formula>89.99%</formula>
    </cfRule>
  </conditionalFormatting>
  <conditionalFormatting sqref="AV16">
    <cfRule type="cellIs" dxfId="775" priority="9" operator="greaterThan">
      <formula>95%</formula>
    </cfRule>
    <cfRule type="cellIs" dxfId="774" priority="10" operator="greaterThanOrEqual">
      <formula>90%</formula>
    </cfRule>
    <cfRule type="cellIs" dxfId="773" priority="11" operator="lessThan">
      <formula>89.99%</formula>
    </cfRule>
  </conditionalFormatting>
  <conditionalFormatting sqref="AV19">
    <cfRule type="cellIs" dxfId="772" priority="6" operator="greaterThan">
      <formula>95%</formula>
    </cfRule>
    <cfRule type="cellIs" dxfId="771" priority="7" operator="greaterThanOrEqual">
      <formula>90%</formula>
    </cfRule>
    <cfRule type="cellIs" dxfId="770" priority="8" operator="lessThan">
      <formula>89.99%</formula>
    </cfRule>
  </conditionalFormatting>
  <conditionalFormatting sqref="AV25">
    <cfRule type="cellIs" dxfId="769" priority="3" operator="greaterThan">
      <formula>95%</formula>
    </cfRule>
    <cfRule type="cellIs" dxfId="768" priority="4" operator="greaterThanOrEqual">
      <formula>90%</formula>
    </cfRule>
    <cfRule type="cellIs" dxfId="767" priority="5" operator="lessThan">
      <formula>89.99%</formula>
    </cfRule>
  </conditionalFormatting>
  <conditionalFormatting sqref="AV22">
    <cfRule type="cellIs" dxfId="766" priority="1" operator="greaterThanOrEqual">
      <formula>100%</formula>
    </cfRule>
    <cfRule type="cellIs" dxfId="765" priority="2" operator="lessThan">
      <formula>99.99%</formula>
    </cfRule>
  </conditionalFormatting>
  <dataValidations count="1">
    <dataValidation showDropDown="1" showInputMessage="1" showErrorMessage="1" sqref="C21 G19:G23 G10:G11 G16:G17 G13:G14 G25:G26" xr:uid="{0E1E04F8-C3BF-4835-8D37-7E81B2FF0FEF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69DAD-0288-48F7-8E0F-E8D58A26C1CB}">
  <sheetPr>
    <tabColor theme="9" tint="-0.499984740745262"/>
  </sheetPr>
  <dimension ref="A1:BH48"/>
  <sheetViews>
    <sheetView showGridLines="0" zoomScale="85" zoomScaleNormal="85" workbookViewId="0">
      <selection activeCell="A10" sqref="A10:AV26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14</v>
      </c>
      <c r="F2" s="122" t="s">
        <v>70</v>
      </c>
      <c r="G2" s="122"/>
      <c r="H2" s="22">
        <v>301454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'[1]PANEL DE CONTROL DISTRITAL'!A9</f>
        <v>1</v>
      </c>
      <c r="B10" s="121" t="str">
        <f>'[1]PANEL DE CONTROL DISTRITAL'!B9</f>
        <v>ENTREVISTA</v>
      </c>
      <c r="C10" s="116" t="str">
        <f>'[1]PANEL DE CONTROL DISTRITAL'!C9</f>
        <v xml:space="preserve"> Auxiliar de Atención Ciudadana</v>
      </c>
      <c r="D10" s="117" t="str">
        <f>'[1]PANEL DE CONTROL DISTRITAL'!D9</f>
        <v>Efectividad de la entrevista =</v>
      </c>
      <c r="E10" s="116" t="str">
        <f>'[1]PANEL DE CONTROL DISTRITAL'!E9</f>
        <v>(Número de trámites aplicados / (Número de fichas requisitadas - Notificaciones de improcedencia de trámite)) x 100</v>
      </c>
      <c r="F10" s="118" t="str">
        <f>'[1]PANEL DE CONTROL DISTRITAL'!F9</f>
        <v>Semanal (remesa)</v>
      </c>
      <c r="G10" s="119">
        <f>'[1]PANEL DE CONTROL DISTRITAL'!G9</f>
        <v>0.9</v>
      </c>
      <c r="H10" s="27" t="str">
        <f>'[1]PANEL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151</v>
      </c>
      <c r="AR10" s="25">
        <v>102</v>
      </c>
      <c r="AS10" s="25">
        <v>88</v>
      </c>
      <c r="AT10" s="25">
        <v>77</v>
      </c>
      <c r="AU10" s="25">
        <v>102</v>
      </c>
      <c r="AV10" s="109">
        <f>IFERROR(SUM(I10:AU10)/SUM(I11:AU11),0)</f>
        <v>1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'[1]PANEL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151</v>
      </c>
      <c r="AR11" s="45">
        <v>102</v>
      </c>
      <c r="AS11" s="45">
        <v>88</v>
      </c>
      <c r="AT11" s="45">
        <v>77</v>
      </c>
      <c r="AU11" s="45">
        <v>102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'[1]PANEL DE CONTROL DISTRITAL'!A12</f>
        <v>2</v>
      </c>
      <c r="B13" s="121" t="str">
        <f>'[1]PANEL DE CONTROL DISTRITAL'!B12</f>
        <v>TRÁMITE</v>
      </c>
      <c r="C13" s="116" t="str">
        <f>'[1]PANEL DE CONTROL DISTRITAL'!C12</f>
        <v>Operador de Equipo Tecnológico</v>
      </c>
      <c r="D13" s="117" t="str">
        <f>'[1]PANEL DE CONTROL DISTRITAL'!D12</f>
        <v>Trámites exitosos efectivos=</v>
      </c>
      <c r="E13" s="116" t="str">
        <f>'[1]PANEL DE CONTROL DISTRITAL'!E12</f>
        <v>(Número de trámites exitosos / Número de trámites aplicados) x 100</v>
      </c>
      <c r="F13" s="118" t="str">
        <f>'[1]PANEL DE CONTROL DISTRITAL'!F12</f>
        <v>Semanal (remesa)</v>
      </c>
      <c r="G13" s="119">
        <f>'[1]PANEL DE CONTROL DISTRITAL'!G12</f>
        <v>0.9</v>
      </c>
      <c r="H13" s="27" t="str">
        <f>'[1]PANEL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150</v>
      </c>
      <c r="AR13" s="25">
        <v>101</v>
      </c>
      <c r="AS13" s="25">
        <v>87</v>
      </c>
      <c r="AT13" s="25">
        <v>77</v>
      </c>
      <c r="AU13" s="25">
        <v>102</v>
      </c>
      <c r="AV13" s="109">
        <f>IFERROR(SUM(I13:AU13)/SUM(I14:AU14),0)</f>
        <v>0.99423076923076925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'[1]PANEL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151</v>
      </c>
      <c r="AR14" s="45">
        <v>102</v>
      </c>
      <c r="AS14" s="45">
        <v>88</v>
      </c>
      <c r="AT14" s="45">
        <v>77</v>
      </c>
      <c r="AU14" s="45">
        <v>102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'[1]PANEL DE CONTROL DISTRITAL'!A15</f>
        <v>3</v>
      </c>
      <c r="B16" s="121" t="str">
        <f>'[1]PANEL DE CONTROL DISTRITAL'!B15</f>
        <v>TRANSFERENCIA</v>
      </c>
      <c r="C16" s="116" t="str">
        <f>'[1]PANEL DE CONTROL DISTRITAL'!C15</f>
        <v>Responsable de Módulo</v>
      </c>
      <c r="D16" s="117" t="str">
        <f>'[1]PANEL DE CONTROL DISTRITAL'!D15</f>
        <v xml:space="preserve">Transacciones exitosas = </v>
      </c>
      <c r="E16" s="116" t="str">
        <f>'[1]PANEL DE CONTROL DISTRITAL'!E15</f>
        <v>(Número de Archivos de Transacción aceptados /Total de Archivos de Transacción procesados) x100</v>
      </c>
      <c r="F16" s="118" t="str">
        <f>'[1]PANEL DE CONTROL DISTRITAL'!F15</f>
        <v>Semanal (remesa)</v>
      </c>
      <c r="G16" s="119">
        <f>'[1]PANEL DE CONTROL DISTRITAL'!G15</f>
        <v>0.9</v>
      </c>
      <c r="H16" s="27" t="str">
        <f>'[1]PANEL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151</v>
      </c>
      <c r="AR16" s="25">
        <v>102</v>
      </c>
      <c r="AS16" s="25">
        <v>88</v>
      </c>
      <c r="AT16" s="25">
        <v>77</v>
      </c>
      <c r="AU16" s="25">
        <v>102</v>
      </c>
      <c r="AV16" s="109">
        <f>IFERROR(SUM(I16:AU16)/SUM(I17:AU17),0)</f>
        <v>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'[1]PANEL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151</v>
      </c>
      <c r="AR17" s="45">
        <v>102</v>
      </c>
      <c r="AS17" s="45">
        <v>88</v>
      </c>
      <c r="AT17" s="45">
        <v>77</v>
      </c>
      <c r="AU17" s="45">
        <v>102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'[1]PANEL DE CONTROL DISTRITAL'!A18</f>
        <v>4</v>
      </c>
      <c r="B19" s="121" t="str">
        <f>'[1]PANEL DE CONTROL DISTRITAL'!B18</f>
        <v>CONCILIACIÓN</v>
      </c>
      <c r="C19" s="116" t="str">
        <f>'[1]PANEL DE CONTROL DISTRITAL'!C18</f>
        <v>Responsable de Módulo</v>
      </c>
      <c r="D19" s="117" t="str">
        <f>'[1]PANEL DE CONTROL DISTRITAL'!D18</f>
        <v xml:space="preserve">Credenciales disponibles para entrega = </v>
      </c>
      <c r="E19" s="116" t="str">
        <f>'[1]PANEL DE CONTROL DISTRITAL'!E18</f>
        <v>((Credenciales recibidas - credenciales inconsistentes) / Credenciales recibidas) x 100</v>
      </c>
      <c r="F19" s="118" t="str">
        <f>'[1]PANEL DE CONTROL DISTRITAL'!F18</f>
        <v>Semanal (remesa)</v>
      </c>
      <c r="G19" s="119">
        <f>'[1]PANEL DE CONTROL DISTRITAL'!G18</f>
        <v>0.9</v>
      </c>
      <c r="H19" s="27" t="str">
        <f>'[1]PANEL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144</v>
      </c>
      <c r="AR19" s="25">
        <v>140</v>
      </c>
      <c r="AS19" s="25">
        <v>144</v>
      </c>
      <c r="AT19" s="25">
        <v>40</v>
      </c>
      <c r="AU19" s="25">
        <v>12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'[1]PANEL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144</v>
      </c>
      <c r="AR20" s="45">
        <v>140</v>
      </c>
      <c r="AS20" s="45">
        <v>144</v>
      </c>
      <c r="AT20" s="45">
        <v>40</v>
      </c>
      <c r="AU20" s="45">
        <v>12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'[1]PANEL DE CONTROL DISTRITAL'!A21</f>
        <v>5</v>
      </c>
      <c r="B22" s="121" t="str">
        <f>'[1]PANEL DE CONTROL DISTRITAL'!B21</f>
        <v>CONCILIACIÓN</v>
      </c>
      <c r="C22" s="116" t="str">
        <f>'[1]PANEL DE CONTROL DISTRITAL'!C21</f>
        <v>Responsable de Módulo</v>
      </c>
      <c r="D22" s="117" t="str">
        <f>'[1]PANEL DE CONTROL DISTRITAL'!D21</f>
        <v xml:space="preserve">Credenciales disponibles para entrega = </v>
      </c>
      <c r="E22" s="116" t="str">
        <f>'[1]PANEL DE CONTROL DISTRITAL'!E21</f>
        <v>(Credenciales en resguardo / Credenciales totales en SIIRFE disponibles para entrega) x 100</v>
      </c>
      <c r="F22" s="118" t="str">
        <f>'[1]PANEL DE CONTROL DISTRITAL'!F21</f>
        <v>Semanal (remesa)</v>
      </c>
      <c r="G22" s="119">
        <f>'[1]PANEL DE CONTROL DISTRITAL'!G21</f>
        <v>1</v>
      </c>
      <c r="H22" s="27" t="str">
        <f>'[1]PANEL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240</v>
      </c>
      <c r="AR22" s="25">
        <v>292</v>
      </c>
      <c r="AS22" s="25">
        <v>325</v>
      </c>
      <c r="AT22" s="25">
        <v>237</v>
      </c>
      <c r="AU22" s="25">
        <v>225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'[1]PANEL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240</v>
      </c>
      <c r="AR23" s="45">
        <v>292</v>
      </c>
      <c r="AS23" s="45">
        <v>325</v>
      </c>
      <c r="AT23" s="45">
        <v>237</v>
      </c>
      <c r="AU23" s="45">
        <v>225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'[1]PANEL DE CONTROL DISTRITAL'!A24</f>
        <v>6</v>
      </c>
      <c r="B25" s="121" t="str">
        <f>'[1]PANEL DE CONTROL DISTRITAL'!B24</f>
        <v>ENTREGA</v>
      </c>
      <c r="C25" s="116" t="str">
        <f>'[1]PANEL DE CONTROL DISTRITAL'!C24</f>
        <v>Operador de Equipo Tecnológico</v>
      </c>
      <c r="D25" s="117" t="str">
        <f>'[1]PANEL DE CONTROL DISTRITAL'!D24</f>
        <v xml:space="preserve">Efectividad de entrega de CPV en MAC = </v>
      </c>
      <c r="E25" s="116" t="str">
        <f>'[1]PANEL DE CONTROL DISTRITAL'!E24</f>
        <v>(Total de credenciales entregadas / Total de credenciales solicitadas) x 100</v>
      </c>
      <c r="F25" s="118" t="str">
        <f>'[1]PANEL DE CONTROL DISTRITAL'!F24</f>
        <v>Semanal (remesa)</v>
      </c>
      <c r="G25" s="119">
        <f>'[1]PANEL DE CONTROL DISTRITAL'!G24</f>
        <v>0.9</v>
      </c>
      <c r="H25" s="27" t="str">
        <f>'[1]PANEL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62</v>
      </c>
      <c r="AR25" s="25">
        <v>88</v>
      </c>
      <c r="AS25" s="25">
        <v>111</v>
      </c>
      <c r="AT25" s="25">
        <v>128</v>
      </c>
      <c r="AU25" s="25">
        <v>106</v>
      </c>
      <c r="AV25" s="109">
        <f>IFERROR(SUM(I25:AU25)/SUM(I26:AU26),0)</f>
        <v>1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'[1]PANEL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62</v>
      </c>
      <c r="AR26" s="45">
        <v>88</v>
      </c>
      <c r="AS26" s="45">
        <v>111</v>
      </c>
      <c r="AT26" s="45">
        <v>128</v>
      </c>
      <c r="AU26" s="45">
        <v>106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AV25:AV26"/>
    <mergeCell ref="I29:L29"/>
    <mergeCell ref="B34:M34"/>
    <mergeCell ref="B35:G35"/>
    <mergeCell ref="H35:M35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A10:A11"/>
    <mergeCell ref="B10:B11"/>
    <mergeCell ref="C10:C11"/>
    <mergeCell ref="D10:D11"/>
    <mergeCell ref="E10:E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764" priority="15" operator="greaterThan">
      <formula>95%</formula>
    </cfRule>
    <cfRule type="cellIs" dxfId="763" priority="16" operator="greaterThanOrEqual">
      <formula>90%</formula>
    </cfRule>
    <cfRule type="cellIs" dxfId="762" priority="17" operator="lessThan">
      <formula>89.99%</formula>
    </cfRule>
  </conditionalFormatting>
  <conditionalFormatting sqref="AV13">
    <cfRule type="cellIs" dxfId="761" priority="12" operator="greaterThan">
      <formula>95%</formula>
    </cfRule>
    <cfRule type="cellIs" dxfId="760" priority="13" operator="greaterThanOrEqual">
      <formula>90%</formula>
    </cfRule>
    <cfRule type="cellIs" dxfId="759" priority="14" operator="lessThan">
      <formula>89.99%</formula>
    </cfRule>
  </conditionalFormatting>
  <conditionalFormatting sqref="AV16">
    <cfRule type="cellIs" dxfId="758" priority="9" operator="greaterThan">
      <formula>95%</formula>
    </cfRule>
    <cfRule type="cellIs" dxfId="757" priority="10" operator="greaterThanOrEqual">
      <formula>90%</formula>
    </cfRule>
    <cfRule type="cellIs" dxfId="756" priority="11" operator="lessThan">
      <formula>89.99%</formula>
    </cfRule>
  </conditionalFormatting>
  <conditionalFormatting sqref="AV19">
    <cfRule type="cellIs" dxfId="755" priority="6" operator="greaterThan">
      <formula>95%</formula>
    </cfRule>
    <cfRule type="cellIs" dxfId="754" priority="7" operator="greaterThanOrEqual">
      <formula>90%</formula>
    </cfRule>
    <cfRule type="cellIs" dxfId="753" priority="8" operator="lessThan">
      <formula>89.99%</formula>
    </cfRule>
  </conditionalFormatting>
  <conditionalFormatting sqref="AV25">
    <cfRule type="cellIs" dxfId="752" priority="3" operator="greaterThan">
      <formula>95%</formula>
    </cfRule>
    <cfRule type="cellIs" dxfId="751" priority="4" operator="greaterThanOrEqual">
      <formula>90%</formula>
    </cfRule>
    <cfRule type="cellIs" dxfId="750" priority="5" operator="lessThan">
      <formula>89.99%</formula>
    </cfRule>
  </conditionalFormatting>
  <conditionalFormatting sqref="AV22">
    <cfRule type="cellIs" dxfId="749" priority="1" operator="greaterThanOrEqual">
      <formula>100%</formula>
    </cfRule>
    <cfRule type="cellIs" dxfId="748" priority="2" operator="lessThan">
      <formula>99.99%</formula>
    </cfRule>
  </conditionalFormatting>
  <dataValidations count="1">
    <dataValidation showDropDown="1" showInputMessage="1" showErrorMessage="1" sqref="C21 G19:G23 G10:G11 G16:G17 G13:G14 G25:G26" xr:uid="{1877DE00-B2C8-485C-8E3B-FBB5B1EC94C4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A1:BH38"/>
  <sheetViews>
    <sheetView showGridLines="0" zoomScale="68" zoomScaleNormal="68" workbookViewId="0">
      <selection activeCell="A10" sqref="A10:A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2</v>
      </c>
      <c r="F2" s="122" t="s">
        <v>70</v>
      </c>
      <c r="G2" s="122"/>
      <c r="H2" s="22">
        <v>300251</v>
      </c>
      <c r="I2" s="21"/>
      <c r="J2" s="21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3" t="str">
        <f>'PANEL DE CONTROL DISTRITAL'!M2</f>
        <v>Fecha de corte: 31/08/2023</v>
      </c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'[2]PANEL DE CONTROL DISTRITAL'!A9</f>
        <v>1</v>
      </c>
      <c r="B10" s="121" t="str">
        <f>'[2]PANEL DE CONTROL DISTRITAL'!B9</f>
        <v>ENTREVISTA</v>
      </c>
      <c r="C10" s="116" t="str">
        <f>'[2]PANEL DE CONTROL DISTRITAL'!C9</f>
        <v xml:space="preserve"> Auxiliar de Atención Ciudadana</v>
      </c>
      <c r="D10" s="117" t="str">
        <f>'[2]PANEL DE CONTROL DISTRITAL'!D9</f>
        <v>Efectividad de la entrevista =</v>
      </c>
      <c r="E10" s="116" t="str">
        <f>'[2]PANEL DE CONTROL DISTRITAL'!E9</f>
        <v>(Número de trámites aplicados / (Número de fichas requisitadas - Notificaciones de improcedencia de trámite)) x 100</v>
      </c>
      <c r="F10" s="118" t="str">
        <f>'[2]PANEL DE CONTROL DISTRITAL'!F9</f>
        <v>Semanal (remesa)</v>
      </c>
      <c r="G10" s="119">
        <f>'[2]PANEL DE CONTROL DISTRITAL'!G9</f>
        <v>0.9</v>
      </c>
      <c r="H10" s="27" t="str">
        <f>'[2]PANEL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288</v>
      </c>
      <c r="AR10" s="25">
        <v>308</v>
      </c>
      <c r="AS10" s="25">
        <v>246</v>
      </c>
      <c r="AT10" s="25">
        <v>216</v>
      </c>
      <c r="AU10" s="25">
        <v>197</v>
      </c>
      <c r="AV10" s="109">
        <f>IFERROR(SUM(I10:AU10)/SUM(I11:AU11),0)</f>
        <v>1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'[2]PANEL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288</v>
      </c>
      <c r="AR11" s="45">
        <v>308</v>
      </c>
      <c r="AS11" s="45">
        <v>246</v>
      </c>
      <c r="AT11" s="45">
        <v>216</v>
      </c>
      <c r="AU11" s="45">
        <v>197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'[2]PANEL DE CONTROL DISTRITAL'!A12</f>
        <v>2</v>
      </c>
      <c r="B13" s="121" t="str">
        <f>'[2]PANEL DE CONTROL DISTRITAL'!B12</f>
        <v>TRÁMITE</v>
      </c>
      <c r="C13" s="116" t="str">
        <f>'[2]PANEL DE CONTROL DISTRITAL'!C12</f>
        <v>Operador de Equipo Tecnológico</v>
      </c>
      <c r="D13" s="117" t="str">
        <f>'[2]PANEL DE CONTROL DISTRITAL'!D12</f>
        <v>Trámites exitosos efectivos=</v>
      </c>
      <c r="E13" s="116" t="str">
        <f>'[2]PANEL DE CONTROL DISTRITAL'!E12</f>
        <v>(Número de trámites exitosos / Número de trámites aplicados) x 100</v>
      </c>
      <c r="F13" s="118" t="str">
        <f>'[2]PANEL DE CONTROL DISTRITAL'!F12</f>
        <v>Semanal (remesa)</v>
      </c>
      <c r="G13" s="119">
        <f>'[2]PANEL DE CONTROL DISTRITAL'!G12</f>
        <v>0.9</v>
      </c>
      <c r="H13" s="27" t="str">
        <f>'[2]PANEL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159">
        <v>287</v>
      </c>
      <c r="AR13" s="159">
        <v>305</v>
      </c>
      <c r="AS13" s="159">
        <v>244</v>
      </c>
      <c r="AT13" s="159">
        <v>215</v>
      </c>
      <c r="AU13" s="159">
        <v>179</v>
      </c>
      <c r="AV13" s="109">
        <f>IFERROR(SUM(I13:AU13)/SUM(I14:AU14),0)</f>
        <v>0.98007968127490042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'[2]PANEL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160">
        <v>288</v>
      </c>
      <c r="AR14" s="160">
        <v>308</v>
      </c>
      <c r="AS14" s="160">
        <v>246</v>
      </c>
      <c r="AT14" s="160">
        <v>216</v>
      </c>
      <c r="AU14" s="160">
        <v>197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'[2]PANEL DE CONTROL DISTRITAL'!A15</f>
        <v>3</v>
      </c>
      <c r="B16" s="121" t="str">
        <f>'[2]PANEL DE CONTROL DISTRITAL'!B15</f>
        <v>TRANSFERENCIA</v>
      </c>
      <c r="C16" s="116" t="str">
        <f>'[2]PANEL DE CONTROL DISTRITAL'!C15</f>
        <v>Responsable de Módulo</v>
      </c>
      <c r="D16" s="117" t="str">
        <f>'[2]PANEL DE CONTROL DISTRITAL'!D15</f>
        <v xml:space="preserve">Transacciones exitosas = </v>
      </c>
      <c r="E16" s="116" t="str">
        <f>'[2]PANEL DE CONTROL DISTRITAL'!E15</f>
        <v>(Número de Archivos de Transacción aceptados /Total de Archivos de Transacción procesados) x100</v>
      </c>
      <c r="F16" s="118" t="str">
        <f>'[2]PANEL DE CONTROL DISTRITAL'!F15</f>
        <v>Semanal (remesa)</v>
      </c>
      <c r="G16" s="119">
        <f>'[2]PANEL DE CONTROL DISTRITAL'!G15</f>
        <v>0.9</v>
      </c>
      <c r="H16" s="27" t="str">
        <f>'[2]PANEL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159">
        <v>288</v>
      </c>
      <c r="AR16" s="159">
        <v>308</v>
      </c>
      <c r="AS16" s="159">
        <v>246</v>
      </c>
      <c r="AT16" s="159">
        <v>216</v>
      </c>
      <c r="AU16" s="159">
        <v>197</v>
      </c>
      <c r="AV16" s="109">
        <f>IFERROR(SUM(I16:AU16)/SUM(I17:AU17),0)</f>
        <v>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'[2]PANEL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160">
        <v>288</v>
      </c>
      <c r="AR17" s="160">
        <v>308</v>
      </c>
      <c r="AS17" s="160">
        <v>246</v>
      </c>
      <c r="AT17" s="160">
        <v>216</v>
      </c>
      <c r="AU17" s="160">
        <v>197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'[2]PANEL DE CONTROL DISTRITAL'!A18</f>
        <v>4</v>
      </c>
      <c r="B19" s="121" t="str">
        <f>'[2]PANEL DE CONTROL DISTRITAL'!B18</f>
        <v>CONCILIACIÓN</v>
      </c>
      <c r="C19" s="116" t="str">
        <f>'[2]PANEL DE CONTROL DISTRITAL'!C18</f>
        <v>Responsable de Módulo</v>
      </c>
      <c r="D19" s="117" t="str">
        <f>'[2]PANEL DE CONTROL DISTRITAL'!D18</f>
        <v xml:space="preserve">Credenciales disponibles para entrega = </v>
      </c>
      <c r="E19" s="116" t="str">
        <f>'[2]PANEL DE CONTROL DISTRITAL'!E18</f>
        <v>((Credenciales recibidas - credenciales inconsistentes) / Credenciales recibidas) x 100</v>
      </c>
      <c r="F19" s="118" t="str">
        <f>'[2]PANEL DE CONTROL DISTRITAL'!F18</f>
        <v>Semanal (remesa)</v>
      </c>
      <c r="G19" s="119">
        <f>'[2]PANEL DE CONTROL DISTRITAL'!G18</f>
        <v>0.9</v>
      </c>
      <c r="H19" s="27" t="str">
        <f>'[2]PANEL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159">
        <v>297</v>
      </c>
      <c r="AR19" s="159">
        <v>286</v>
      </c>
      <c r="AS19" s="159">
        <v>263</v>
      </c>
      <c r="AT19" s="159">
        <v>299</v>
      </c>
      <c r="AU19" s="159">
        <v>67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'[2]PANEL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160">
        <v>297</v>
      </c>
      <c r="AR20" s="160">
        <v>286</v>
      </c>
      <c r="AS20" s="160">
        <v>263</v>
      </c>
      <c r="AT20" s="160">
        <v>299</v>
      </c>
      <c r="AU20" s="160">
        <v>67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'[2]PANEL DE CONTROL DISTRITAL'!A21</f>
        <v>5</v>
      </c>
      <c r="B22" s="121" t="str">
        <f>'[2]PANEL DE CONTROL DISTRITAL'!B21</f>
        <v>CONCILIACIÓN</v>
      </c>
      <c r="C22" s="116" t="str">
        <f>'[2]PANEL DE CONTROL DISTRITAL'!C21</f>
        <v>Responsable de Módulo</v>
      </c>
      <c r="D22" s="117" t="str">
        <f>'[2]PANEL DE CONTROL DISTRITAL'!D21</f>
        <v xml:space="preserve">Credenciales disponibles para entrega = </v>
      </c>
      <c r="E22" s="116" t="str">
        <f>'[2]PANEL DE CONTROL DISTRITAL'!E21</f>
        <v>(Credenciales en resguardo / Credenciales totales en SIIRFE disponibles para entrega) x 100</v>
      </c>
      <c r="F22" s="118" t="str">
        <f>'[2]PANEL DE CONTROL DISTRITAL'!F21</f>
        <v>Semanal (remesa)</v>
      </c>
      <c r="G22" s="119">
        <f>'[2]PANEL DE CONTROL DISTRITAL'!G21</f>
        <v>1</v>
      </c>
      <c r="H22" s="27" t="str">
        <f>'[2]PANEL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159">
        <v>568</v>
      </c>
      <c r="AR22" s="159">
        <v>525</v>
      </c>
      <c r="AS22" s="159">
        <v>498</v>
      </c>
      <c r="AT22" s="159">
        <v>520</v>
      </c>
      <c r="AU22" s="159">
        <v>410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'[2]PANEL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160">
        <v>568</v>
      </c>
      <c r="AR23" s="160">
        <v>525</v>
      </c>
      <c r="AS23" s="160">
        <v>498</v>
      </c>
      <c r="AT23" s="160">
        <v>520</v>
      </c>
      <c r="AU23" s="160">
        <v>410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'[2]PANEL DE CONTROL DISTRITAL'!A24</f>
        <v>6</v>
      </c>
      <c r="B25" s="121" t="str">
        <f>'[2]PANEL DE CONTROL DISTRITAL'!B24</f>
        <v>ENTREGA</v>
      </c>
      <c r="C25" s="116" t="str">
        <f>'[2]PANEL DE CONTROL DISTRITAL'!C24</f>
        <v>Operador de Equipo Tecnológico</v>
      </c>
      <c r="D25" s="117" t="str">
        <f>'[2]PANEL DE CONTROL DISTRITAL'!D24</f>
        <v xml:space="preserve">Efectividad de entrega de CPV en MAC = </v>
      </c>
      <c r="E25" s="116" t="str">
        <f>'[2]PANEL DE CONTROL DISTRITAL'!E24</f>
        <v>(Total de credenciales entregadas / Total de credenciales solicitadas) x 100</v>
      </c>
      <c r="F25" s="118" t="str">
        <f>'[2]PANEL DE CONTROL DISTRITAL'!F24</f>
        <v>Semanal (remesa)</v>
      </c>
      <c r="G25" s="119">
        <f>'[2]PANEL DE CONTROL DISTRITAL'!G24</f>
        <v>0.9</v>
      </c>
      <c r="H25" s="27" t="str">
        <f>'[2]PANEL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159">
        <v>374</v>
      </c>
      <c r="AR25" s="159">
        <v>329</v>
      </c>
      <c r="AS25" s="159">
        <v>290</v>
      </c>
      <c r="AT25" s="159">
        <v>277</v>
      </c>
      <c r="AU25" s="159">
        <v>176</v>
      </c>
      <c r="AV25" s="109">
        <f>IFERROR(SUM(I25:AU25)/SUM(I26:AU26),0)</f>
        <v>1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'[2]PANEL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160">
        <v>374</v>
      </c>
      <c r="AR26" s="160">
        <v>329</v>
      </c>
      <c r="AS26" s="160">
        <v>290</v>
      </c>
      <c r="AT26" s="160">
        <v>277</v>
      </c>
      <c r="AU26" s="160">
        <v>176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0" customHeight="1" thickTop="1" x14ac:dyDescent="0.25"/>
  </sheetData>
  <mergeCells count="71">
    <mergeCell ref="G25:G26"/>
    <mergeCell ref="AV25:AV26"/>
    <mergeCell ref="A24:AV24"/>
    <mergeCell ref="A25:A26"/>
    <mergeCell ref="B25:B26"/>
    <mergeCell ref="C25:C26"/>
    <mergeCell ref="D25:D26"/>
    <mergeCell ref="E25:E26"/>
    <mergeCell ref="F25:F26"/>
    <mergeCell ref="E22:E23"/>
    <mergeCell ref="F19:F20"/>
    <mergeCell ref="G19:G20"/>
    <mergeCell ref="AV19:AV20"/>
    <mergeCell ref="A19:A20"/>
    <mergeCell ref="B19:B20"/>
    <mergeCell ref="C19:C20"/>
    <mergeCell ref="D19:D20"/>
    <mergeCell ref="E19:E20"/>
    <mergeCell ref="F22:F23"/>
    <mergeCell ref="G22:G23"/>
    <mergeCell ref="AV22:AV23"/>
    <mergeCell ref="A22:A23"/>
    <mergeCell ref="B22:B23"/>
    <mergeCell ref="C22:C23"/>
    <mergeCell ref="D22:D23"/>
    <mergeCell ref="F16:F17"/>
    <mergeCell ref="G16:G17"/>
    <mergeCell ref="AV16:AV17"/>
    <mergeCell ref="A18:AV18"/>
    <mergeCell ref="A16:A17"/>
    <mergeCell ref="B16:B17"/>
    <mergeCell ref="C16:C17"/>
    <mergeCell ref="D16:D17"/>
    <mergeCell ref="E16:E17"/>
    <mergeCell ref="F13:F14"/>
    <mergeCell ref="G13:G14"/>
    <mergeCell ref="AV13:AV14"/>
    <mergeCell ref="A15:AV15"/>
    <mergeCell ref="A13:A14"/>
    <mergeCell ref="B13:B14"/>
    <mergeCell ref="C13:C14"/>
    <mergeCell ref="D13:D14"/>
    <mergeCell ref="E13:E14"/>
    <mergeCell ref="A12:AV12"/>
    <mergeCell ref="A10:A11"/>
    <mergeCell ref="B10:B11"/>
    <mergeCell ref="C10:C11"/>
    <mergeCell ref="D10:D11"/>
    <mergeCell ref="E10:E11"/>
    <mergeCell ref="A1:AV1"/>
    <mergeCell ref="F2:G2"/>
    <mergeCell ref="A4:AV4"/>
    <mergeCell ref="A5:AV5"/>
    <mergeCell ref="F10:F11"/>
    <mergeCell ref="G10:G11"/>
    <mergeCell ref="AV10:AV11"/>
    <mergeCell ref="A6:A9"/>
    <mergeCell ref="B6:H6"/>
    <mergeCell ref="I6:AU6"/>
    <mergeCell ref="AV6:AV9"/>
    <mergeCell ref="B7:D7"/>
    <mergeCell ref="E7:H7"/>
    <mergeCell ref="I7:AU7"/>
    <mergeCell ref="B8:AU8"/>
    <mergeCell ref="AU2:AV2"/>
    <mergeCell ref="I29:L29"/>
    <mergeCell ref="B34:M34"/>
    <mergeCell ref="B35:G35"/>
    <mergeCell ref="H35:M35"/>
    <mergeCell ref="B36:G37"/>
    <mergeCell ref="H36:M37"/>
  </mergeCells>
  <phoneticPr fontId="29" type="noConversion"/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509" priority="15" operator="greaterThan">
      <formula>95%</formula>
    </cfRule>
    <cfRule type="cellIs" dxfId="508" priority="16" operator="greaterThanOrEqual">
      <formula>90%</formula>
    </cfRule>
    <cfRule type="cellIs" dxfId="507" priority="17" operator="lessThan">
      <formula>89.99%</formula>
    </cfRule>
  </conditionalFormatting>
  <conditionalFormatting sqref="AV13">
    <cfRule type="cellIs" dxfId="506" priority="12" operator="greaterThan">
      <formula>95%</formula>
    </cfRule>
    <cfRule type="cellIs" dxfId="505" priority="13" operator="greaterThanOrEqual">
      <formula>90%</formula>
    </cfRule>
    <cfRule type="cellIs" dxfId="504" priority="14" operator="lessThan">
      <formula>89.99%</formula>
    </cfRule>
  </conditionalFormatting>
  <conditionalFormatting sqref="AV16">
    <cfRule type="cellIs" dxfId="503" priority="9" operator="greaterThan">
      <formula>95%</formula>
    </cfRule>
    <cfRule type="cellIs" dxfId="502" priority="10" operator="greaterThanOrEqual">
      <formula>90%</formula>
    </cfRule>
    <cfRule type="cellIs" dxfId="501" priority="11" operator="lessThan">
      <formula>89.99%</formula>
    </cfRule>
  </conditionalFormatting>
  <conditionalFormatting sqref="AV19">
    <cfRule type="cellIs" dxfId="500" priority="6" operator="greaterThan">
      <formula>95%</formula>
    </cfRule>
    <cfRule type="cellIs" dxfId="499" priority="7" operator="greaterThanOrEqual">
      <formula>90%</formula>
    </cfRule>
    <cfRule type="cellIs" dxfId="498" priority="8" operator="lessThan">
      <formula>89.99%</formula>
    </cfRule>
  </conditionalFormatting>
  <conditionalFormatting sqref="AV25">
    <cfRule type="cellIs" dxfId="497" priority="3" operator="greaterThan">
      <formula>95%</formula>
    </cfRule>
    <cfRule type="cellIs" dxfId="496" priority="4" operator="greaterThanOrEqual">
      <formula>90%</formula>
    </cfRule>
    <cfRule type="cellIs" dxfId="495" priority="5" operator="lessThan">
      <formula>89.99%</formula>
    </cfRule>
  </conditionalFormatting>
  <conditionalFormatting sqref="AV22">
    <cfRule type="cellIs" dxfId="494" priority="1" operator="greaterThanOrEqual">
      <formula>100%</formula>
    </cfRule>
    <cfRule type="cellIs" dxfId="493" priority="2" operator="lessThan">
      <formula>99.99%</formula>
    </cfRule>
  </conditionalFormatting>
  <dataValidations count="1">
    <dataValidation showDropDown="1" showInputMessage="1" showErrorMessage="1" sqref="C21 G19:G23 G10:G11 G16:G17 G13:G14 G25:G26" xr:uid="{F81001BD-5C72-4D27-82C6-DD6A1CC38B3E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54A1A-58B2-4969-BDEA-3F22B541882C}">
  <sheetPr>
    <tabColor theme="8"/>
  </sheetPr>
  <dimension ref="A1:BH48"/>
  <sheetViews>
    <sheetView showGridLines="0" topLeftCell="Y7" zoomScale="85" zoomScaleNormal="85" workbookViewId="0">
      <selection activeCell="AQ10" sqref="AQ10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15</v>
      </c>
      <c r="F2" s="122" t="s">
        <v>70</v>
      </c>
      <c r="G2" s="122"/>
      <c r="H2" s="22">
        <v>301551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'PANEL DE CONTROL DISTRITAL'!A9</f>
        <v>1</v>
      </c>
      <c r="B10" s="121" t="str">
        <f>'PANEL DE CONTROL DISTRITAL'!B9</f>
        <v>ENTREVISTA</v>
      </c>
      <c r="C10" s="116" t="str">
        <f>'PANEL DE CONTROL DISTRITAL'!C9</f>
        <v xml:space="preserve"> Auxiliar de Atención Ciudadana</v>
      </c>
      <c r="D10" s="117" t="str">
        <f>'PANEL DE CONTROL DISTRITAL'!D9</f>
        <v>Efectividad de la entrevista =</v>
      </c>
      <c r="E10" s="116" t="str">
        <f>'PANEL DE CONTROL DISTRITAL'!E9</f>
        <v>(Número de trámites aplicados / (Número de fichas requisitadas - Notificaciones de improcedencia de trámite)) x 100</v>
      </c>
      <c r="F10" s="118" t="str">
        <f>'PANEL DE CONTROL DISTRITAL'!F9</f>
        <v>Semanal (remesa)</v>
      </c>
      <c r="G10" s="119">
        <f>'PANEL DE CONTROL DISTRITAL'!G9</f>
        <v>0.9</v>
      </c>
      <c r="H10" s="27" t="str">
        <f>'PANEL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781</v>
      </c>
      <c r="AR10" s="25">
        <v>745</v>
      </c>
      <c r="AS10" s="25">
        <v>700</v>
      </c>
      <c r="AT10" s="25">
        <v>748</v>
      </c>
      <c r="AU10" s="25">
        <v>567</v>
      </c>
      <c r="AV10" s="109">
        <f>IFERROR(SUM(I10:AU10)/SUM(I11:AU11),0)</f>
        <v>0.99578177727784023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785</v>
      </c>
      <c r="AR11" s="45">
        <v>746</v>
      </c>
      <c r="AS11" s="45">
        <v>702</v>
      </c>
      <c r="AT11" s="45">
        <v>753</v>
      </c>
      <c r="AU11" s="45">
        <v>570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'PANEL DE CONTROL DISTRITAL'!A12</f>
        <v>2</v>
      </c>
      <c r="B13" s="121" t="str">
        <f>'PANEL DE CONTROL DISTRITAL'!B12</f>
        <v>TRÁMITE</v>
      </c>
      <c r="C13" s="116" t="str">
        <f>'PANEL DE CONTROL DISTRITAL'!C12</f>
        <v>Operador de Equipo Tecnológico</v>
      </c>
      <c r="D13" s="117" t="str">
        <f>'PANEL DE CONTROL DISTRITAL'!D12</f>
        <v>Trámites exitosos efectivos=</v>
      </c>
      <c r="E13" s="116" t="str">
        <f>'PANEL DE CONTROL DISTRITAL'!E12</f>
        <v>(Número de trámites exitosos / Número de trámites aplicados) x 100</v>
      </c>
      <c r="F13" s="118" t="str">
        <f>'PANEL DE CONTROL DISTRITAL'!F12</f>
        <v>Semanal (remesa)</v>
      </c>
      <c r="G13" s="119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774</v>
      </c>
      <c r="AR13" s="25">
        <v>741</v>
      </c>
      <c r="AS13" s="25">
        <v>698</v>
      </c>
      <c r="AT13" s="25">
        <v>746</v>
      </c>
      <c r="AU13" s="25">
        <v>564</v>
      </c>
      <c r="AV13" s="109">
        <f>IFERROR(SUM(I13:AU13)/SUM(I14:AU14),0)</f>
        <v>0.99491669020050832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781</v>
      </c>
      <c r="AR14" s="45">
        <v>745</v>
      </c>
      <c r="AS14" s="45">
        <v>700</v>
      </c>
      <c r="AT14" s="45">
        <v>748</v>
      </c>
      <c r="AU14" s="45">
        <v>567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'PANEL DE CONTROL DISTRITAL'!A15</f>
        <v>3</v>
      </c>
      <c r="B16" s="121" t="str">
        <f>'PANEL DE CONTROL DISTRITAL'!B15</f>
        <v>TRANSFERENCIA</v>
      </c>
      <c r="C16" s="116" t="str">
        <f>'PANEL DE CONTROL DISTRITAL'!C15</f>
        <v>Responsable de Módulo</v>
      </c>
      <c r="D16" s="117" t="str">
        <f>'PANEL DE CONTROL DISTRITAL'!D15</f>
        <v xml:space="preserve">Transacciones exitosas = </v>
      </c>
      <c r="E16" s="116" t="str">
        <f>'PANEL DE CONTROL DISTRITAL'!E15</f>
        <v>(Número de Archivos de Transacción aceptados /Total de Archivos de Transacción procesados) x100</v>
      </c>
      <c r="F16" s="118" t="str">
        <f>'PANEL DE CONTROL DISTRITAL'!F15</f>
        <v>Semanal (remesa)</v>
      </c>
      <c r="G16" s="119">
        <f>'PANEL DE CONTROL DISTRITAL'!G15</f>
        <v>0.9</v>
      </c>
      <c r="H16" s="27" t="str">
        <f>'PANEL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781</v>
      </c>
      <c r="AR16" s="25">
        <v>745</v>
      </c>
      <c r="AS16" s="25">
        <v>700</v>
      </c>
      <c r="AT16" s="25">
        <v>748</v>
      </c>
      <c r="AU16" s="25">
        <v>567</v>
      </c>
      <c r="AV16" s="109">
        <f>IFERROR(SUM(I16:AU16)/SUM(I17:AU17),0)</f>
        <v>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781</v>
      </c>
      <c r="AR17" s="45">
        <v>745</v>
      </c>
      <c r="AS17" s="45">
        <v>700</v>
      </c>
      <c r="AT17" s="45">
        <v>748</v>
      </c>
      <c r="AU17" s="45">
        <v>567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'PANEL DE CONTROL DISTRITAL'!A18</f>
        <v>4</v>
      </c>
      <c r="B19" s="121" t="str">
        <f>'PANEL DE CONTROL DISTRITAL'!B18</f>
        <v>CONCILIACIÓN</v>
      </c>
      <c r="C19" s="116" t="str">
        <f>'PANEL DE CONTROL DISTRITAL'!C18</f>
        <v>Responsable de Módulo</v>
      </c>
      <c r="D19" s="117" t="str">
        <f>'PANEL DE CONTROL DISTRITAL'!D18</f>
        <v xml:space="preserve">Credenciales disponibles para entrega = </v>
      </c>
      <c r="E19" s="116" t="str">
        <f>'PANEL DE CONTROL DISTRITAL'!E18</f>
        <v>((Credenciales recibidas - credenciales inconsistentes) / Credenciales recibidas) x 100</v>
      </c>
      <c r="F19" s="118" t="str">
        <f>'PANEL DE CONTROL DISTRITAL'!F18</f>
        <v>Semanal (remesa)</v>
      </c>
      <c r="G19" s="119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774</v>
      </c>
      <c r="AR19" s="25">
        <v>741</v>
      </c>
      <c r="AS19" s="25">
        <v>698</v>
      </c>
      <c r="AT19" s="25">
        <v>746</v>
      </c>
      <c r="AU19" s="25">
        <v>564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774</v>
      </c>
      <c r="AR20" s="45">
        <v>741</v>
      </c>
      <c r="AS20" s="45">
        <v>698</v>
      </c>
      <c r="AT20" s="45">
        <v>746</v>
      </c>
      <c r="AU20" s="45">
        <v>564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'PANEL DE CONTROL DISTRITAL'!A21</f>
        <v>5</v>
      </c>
      <c r="B22" s="121" t="str">
        <f>'PANEL DE CONTROL DISTRITAL'!B21</f>
        <v>CONCILIACIÓN</v>
      </c>
      <c r="C22" s="116" t="str">
        <f>'PANEL DE CONTROL DISTRITAL'!C21</f>
        <v>Responsable de Módulo</v>
      </c>
      <c r="D22" s="117" t="str">
        <f>'PANEL DE CONTROL DISTRITAL'!D21</f>
        <v xml:space="preserve">Credenciales disponibles para entrega = </v>
      </c>
      <c r="E22" s="116" t="str">
        <f>'PANEL DE CONTROL DISTRITAL'!E21</f>
        <v>(Credenciales en resguardo / Credenciales totales en SIIRFE disponibles para entrega) x 100</v>
      </c>
      <c r="F22" s="118" t="str">
        <f>'PANEL DE CONTROL DISTRITAL'!F21</f>
        <v>Semanal (remesa)</v>
      </c>
      <c r="G22" s="119">
        <f>'PANEL DE CONTROL DISTRITAL'!G21</f>
        <v>1</v>
      </c>
      <c r="H22" s="27" t="str">
        <f>'PANEL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1715</v>
      </c>
      <c r="AR22" s="25">
        <v>1483</v>
      </c>
      <c r="AS22" s="25">
        <v>1111</v>
      </c>
      <c r="AT22" s="25">
        <v>1410</v>
      </c>
      <c r="AU22" s="25">
        <v>1209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1715</v>
      </c>
      <c r="AR23" s="45">
        <v>1483</v>
      </c>
      <c r="AS23" s="45">
        <v>1111</v>
      </c>
      <c r="AT23" s="45">
        <v>1410</v>
      </c>
      <c r="AU23" s="45">
        <v>1209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'PANEL DE CONTROL DISTRITAL'!A24</f>
        <v>6</v>
      </c>
      <c r="B25" s="121" t="str">
        <f>'PANEL DE CONTROL DISTRITAL'!B24</f>
        <v>ENTREGA</v>
      </c>
      <c r="C25" s="116" t="str">
        <f>'PANEL DE CONTROL DISTRITAL'!C24</f>
        <v>Operador de Equipo Tecnológico</v>
      </c>
      <c r="D25" s="117" t="str">
        <f>'PANEL DE CONTROL DISTRITAL'!D24</f>
        <v xml:space="preserve">Efectividad de entrega de CPV en MAC = </v>
      </c>
      <c r="E25" s="116" t="str">
        <f>'PANEL DE CONTROL DISTRITAL'!E24</f>
        <v>(Total de credenciales entregadas / Total de credenciales solicitadas) x 100</v>
      </c>
      <c r="F25" s="118" t="str">
        <f>'PANEL DE CONTROL DISTRITAL'!F24</f>
        <v>Semanal (remesa)</v>
      </c>
      <c r="G25" s="119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991</v>
      </c>
      <c r="AR25" s="25">
        <v>831</v>
      </c>
      <c r="AS25" s="25">
        <v>820</v>
      </c>
      <c r="AT25" s="25">
        <v>713</v>
      </c>
      <c r="AU25" s="25">
        <v>617</v>
      </c>
      <c r="AV25" s="109">
        <f>IFERROR(SUM(I25:AU25)/SUM(I26:AU26),0)</f>
        <v>0.99399399399399402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995</v>
      </c>
      <c r="AR26" s="45">
        <v>837</v>
      </c>
      <c r="AS26" s="45">
        <v>829</v>
      </c>
      <c r="AT26" s="45">
        <v>716</v>
      </c>
      <c r="AU26" s="45">
        <v>619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F22:F23"/>
    <mergeCell ref="G22:G23"/>
    <mergeCell ref="AV22:AV23"/>
    <mergeCell ref="I29:L29"/>
    <mergeCell ref="B34:M34"/>
    <mergeCell ref="A22:A23"/>
    <mergeCell ref="B22:B23"/>
    <mergeCell ref="C22:C23"/>
    <mergeCell ref="D22:D23"/>
    <mergeCell ref="E22:E23"/>
    <mergeCell ref="F16:F17"/>
    <mergeCell ref="G16:G17"/>
    <mergeCell ref="AV16:AV17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AV15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E10:E11"/>
    <mergeCell ref="F10:F11"/>
    <mergeCell ref="G10:G11"/>
    <mergeCell ref="AV10:AV11"/>
    <mergeCell ref="AS2:AV2"/>
    <mergeCell ref="A1:AV1"/>
    <mergeCell ref="F2:G2"/>
    <mergeCell ref="A4:AV4"/>
    <mergeCell ref="A5:AV5"/>
    <mergeCell ref="A6:A9"/>
    <mergeCell ref="B6:H6"/>
    <mergeCell ref="I6:AU6"/>
    <mergeCell ref="AV6:AV9"/>
    <mergeCell ref="B7:D7"/>
    <mergeCell ref="E7:H7"/>
    <mergeCell ref="I7:AU7"/>
    <mergeCell ref="B8:AU8"/>
    <mergeCell ref="B35:G35"/>
    <mergeCell ref="H35:M35"/>
    <mergeCell ref="B36:G37"/>
    <mergeCell ref="H36:M37"/>
    <mergeCell ref="A24:AV24"/>
    <mergeCell ref="A25:A26"/>
    <mergeCell ref="B25:B26"/>
    <mergeCell ref="C25:C26"/>
    <mergeCell ref="D25:D26"/>
    <mergeCell ref="E25:E26"/>
    <mergeCell ref="F25:F26"/>
    <mergeCell ref="G25:G26"/>
    <mergeCell ref="AV25:AV26"/>
  </mergeCells>
  <conditionalFormatting sqref="I21:AU21">
    <cfRule type="colorScale" priority="39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1274" priority="18" operator="greaterThan">
      <formula>95%</formula>
    </cfRule>
    <cfRule type="cellIs" dxfId="1273" priority="19" operator="greaterThanOrEqual">
      <formula>90%</formula>
    </cfRule>
    <cfRule type="cellIs" dxfId="1272" priority="20" operator="lessThan">
      <formula>89.99%</formula>
    </cfRule>
  </conditionalFormatting>
  <conditionalFormatting sqref="AV13">
    <cfRule type="cellIs" dxfId="1271" priority="15" operator="greaterThan">
      <formula>95%</formula>
    </cfRule>
    <cfRule type="cellIs" dxfId="1270" priority="16" operator="greaterThanOrEqual">
      <formula>90%</formula>
    </cfRule>
    <cfRule type="cellIs" dxfId="1269" priority="17" operator="lessThan">
      <formula>89.99%</formula>
    </cfRule>
  </conditionalFormatting>
  <conditionalFormatting sqref="AV16">
    <cfRule type="cellIs" dxfId="1268" priority="12" operator="greaterThan">
      <formula>95%</formula>
    </cfRule>
    <cfRule type="cellIs" dxfId="1267" priority="13" operator="greaterThanOrEqual">
      <formula>90%</formula>
    </cfRule>
    <cfRule type="cellIs" dxfId="1266" priority="14" operator="lessThan">
      <formula>89.99%</formula>
    </cfRule>
  </conditionalFormatting>
  <conditionalFormatting sqref="AV19">
    <cfRule type="cellIs" dxfId="1265" priority="9" operator="greaterThan">
      <formula>95%</formula>
    </cfRule>
    <cfRule type="cellIs" dxfId="1264" priority="10" operator="greaterThanOrEqual">
      <formula>90%</formula>
    </cfRule>
    <cfRule type="cellIs" dxfId="1263" priority="11" operator="lessThan">
      <formula>89.99%</formula>
    </cfRule>
  </conditionalFormatting>
  <conditionalFormatting sqref="AV25">
    <cfRule type="cellIs" dxfId="1262" priority="3" operator="greaterThan">
      <formula>95%</formula>
    </cfRule>
    <cfRule type="cellIs" dxfId="1261" priority="4" operator="greaterThanOrEqual">
      <formula>90%</formula>
    </cfRule>
    <cfRule type="cellIs" dxfId="1260" priority="5" operator="lessThan">
      <formula>89.99%</formula>
    </cfRule>
  </conditionalFormatting>
  <conditionalFormatting sqref="AV22">
    <cfRule type="cellIs" dxfId="1259" priority="1" operator="greaterThanOrEqual">
      <formula>100%</formula>
    </cfRule>
    <cfRule type="cellIs" dxfId="1258" priority="2" operator="lessThan">
      <formula>99.99%</formula>
    </cfRule>
  </conditionalFormatting>
  <dataValidations count="1">
    <dataValidation showDropDown="1" showInputMessage="1" showErrorMessage="1" sqref="C21 G19:G23 G10:G11 G16:G17 G13:G14 G25:G26" xr:uid="{A9D0E535-ACA0-478B-A51E-6D501EF8E494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945D2-FBBB-4D41-B08B-8BA6E653D5C3}">
  <sheetPr>
    <tabColor theme="8"/>
  </sheetPr>
  <dimension ref="A1:BH48"/>
  <sheetViews>
    <sheetView showGridLines="0" topLeftCell="Y8" zoomScale="85" zoomScaleNormal="85" workbookViewId="0">
      <selection activeCell="AT10" sqref="AT10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15</v>
      </c>
      <c r="F2" s="122" t="s">
        <v>70</v>
      </c>
      <c r="G2" s="122"/>
      <c r="H2" s="22">
        <v>301552</v>
      </c>
      <c r="I2" s="21"/>
      <c r="J2" s="21"/>
      <c r="K2" s="21"/>
      <c r="L2" s="21"/>
      <c r="M2" s="21"/>
      <c r="N2" s="21"/>
      <c r="O2" s="21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'PANEL DE CONTROL DISTRITAL'!A9</f>
        <v>1</v>
      </c>
      <c r="B10" s="121" t="str">
        <f>'PANEL DE CONTROL DISTRITAL'!B9</f>
        <v>ENTREVISTA</v>
      </c>
      <c r="C10" s="116" t="str">
        <f>'PANEL DE CONTROL DISTRITAL'!C9</f>
        <v xml:space="preserve"> Auxiliar de Atención Ciudadana</v>
      </c>
      <c r="D10" s="117" t="str">
        <f>'PANEL DE CONTROL DISTRITAL'!D9</f>
        <v>Efectividad de la entrevista =</v>
      </c>
      <c r="E10" s="116" t="str">
        <f>'PANEL DE CONTROL DISTRITAL'!E9</f>
        <v>(Número de trámites aplicados / (Número de fichas requisitadas - Notificaciones de improcedencia de trámite)) x 100</v>
      </c>
      <c r="F10" s="118" t="str">
        <f>'PANEL DE CONTROL DISTRITAL'!F9</f>
        <v>Semanal (remesa)</v>
      </c>
      <c r="G10" s="119">
        <f>'PANEL DE CONTROL DISTRITAL'!G9</f>
        <v>0.9</v>
      </c>
      <c r="H10" s="27" t="str">
        <f>'PANEL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181</v>
      </c>
      <c r="AR10" s="25">
        <v>189</v>
      </c>
      <c r="AS10" s="25">
        <v>166</v>
      </c>
      <c r="AT10" s="25">
        <v>185</v>
      </c>
      <c r="AU10" s="25">
        <v>135</v>
      </c>
      <c r="AV10" s="109">
        <f>IFERROR(SUM(I10:AU10)/SUM(I11:AU11),0)</f>
        <v>0.99766899766899764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181</v>
      </c>
      <c r="AR11" s="45">
        <v>189</v>
      </c>
      <c r="AS11" s="45">
        <v>166</v>
      </c>
      <c r="AT11" s="45">
        <v>185</v>
      </c>
      <c r="AU11" s="45">
        <v>137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'PANEL DE CONTROL DISTRITAL'!A12</f>
        <v>2</v>
      </c>
      <c r="B13" s="121" t="str">
        <f>'PANEL DE CONTROL DISTRITAL'!B12</f>
        <v>TRÁMITE</v>
      </c>
      <c r="C13" s="116" t="str">
        <f>'PANEL DE CONTROL DISTRITAL'!C12</f>
        <v>Operador de Equipo Tecnológico</v>
      </c>
      <c r="D13" s="117" t="str">
        <f>'PANEL DE CONTROL DISTRITAL'!D12</f>
        <v>Trámites exitosos efectivos=</v>
      </c>
      <c r="E13" s="116" t="str">
        <f>'PANEL DE CONTROL DISTRITAL'!E12</f>
        <v>(Número de trámites exitosos / Número de trámites aplicados) x 100</v>
      </c>
      <c r="F13" s="118" t="str">
        <f>'PANEL DE CONTROL DISTRITAL'!F12</f>
        <v>Semanal (remesa)</v>
      </c>
      <c r="G13" s="119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177</v>
      </c>
      <c r="AR13" s="25">
        <v>187</v>
      </c>
      <c r="AS13" s="25">
        <v>164</v>
      </c>
      <c r="AT13" s="25">
        <v>185</v>
      </c>
      <c r="AU13" s="25">
        <v>134</v>
      </c>
      <c r="AV13" s="109">
        <f>IFERROR(SUM(I13:AU13)/SUM(I14:AU14),0)</f>
        <v>0.98948598130841126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181</v>
      </c>
      <c r="AR14" s="45">
        <v>189</v>
      </c>
      <c r="AS14" s="45">
        <v>166</v>
      </c>
      <c r="AT14" s="45">
        <v>185</v>
      </c>
      <c r="AU14" s="45">
        <v>135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'PANEL DE CONTROL DISTRITAL'!A15</f>
        <v>3</v>
      </c>
      <c r="B16" s="121" t="str">
        <f>'PANEL DE CONTROL DISTRITAL'!B15</f>
        <v>TRANSFERENCIA</v>
      </c>
      <c r="C16" s="116" t="str">
        <f>'PANEL DE CONTROL DISTRITAL'!C15</f>
        <v>Responsable de Módulo</v>
      </c>
      <c r="D16" s="117" t="str">
        <f>'PANEL DE CONTROL DISTRITAL'!D15</f>
        <v xml:space="preserve">Transacciones exitosas = </v>
      </c>
      <c r="E16" s="116" t="str">
        <f>'PANEL DE CONTROL DISTRITAL'!E15</f>
        <v>(Número de Archivos de Transacción aceptados /Total de Archivos de Transacción procesados) x100</v>
      </c>
      <c r="F16" s="118" t="str">
        <f>'PANEL DE CONTROL DISTRITAL'!F15</f>
        <v>Semanal (remesa)</v>
      </c>
      <c r="G16" s="119">
        <f>'PANEL DE CONTROL DISTRITAL'!G15</f>
        <v>0.9</v>
      </c>
      <c r="H16" s="27" t="str">
        <f>'PANEL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181</v>
      </c>
      <c r="AR16" s="25">
        <v>189</v>
      </c>
      <c r="AS16" s="25">
        <v>166</v>
      </c>
      <c r="AT16" s="25">
        <v>185</v>
      </c>
      <c r="AU16" s="25">
        <v>135</v>
      </c>
      <c r="AV16" s="109">
        <f>IFERROR(SUM(I16:AU16)/SUM(I17:AU17),0)</f>
        <v>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181</v>
      </c>
      <c r="AR17" s="45">
        <v>189</v>
      </c>
      <c r="AS17" s="45">
        <v>166</v>
      </c>
      <c r="AT17" s="45">
        <v>185</v>
      </c>
      <c r="AU17" s="45">
        <v>135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'PANEL DE CONTROL DISTRITAL'!A18</f>
        <v>4</v>
      </c>
      <c r="B19" s="121" t="str">
        <f>'PANEL DE CONTROL DISTRITAL'!B18</f>
        <v>CONCILIACIÓN</v>
      </c>
      <c r="C19" s="116" t="str">
        <f>'PANEL DE CONTROL DISTRITAL'!C18</f>
        <v>Responsable de Módulo</v>
      </c>
      <c r="D19" s="117" t="str">
        <f>'PANEL DE CONTROL DISTRITAL'!D18</f>
        <v xml:space="preserve">Credenciales disponibles para entrega = </v>
      </c>
      <c r="E19" s="116" t="str">
        <f>'PANEL DE CONTROL DISTRITAL'!E18</f>
        <v>((Credenciales recibidas - credenciales inconsistentes) / Credenciales recibidas) x 100</v>
      </c>
      <c r="F19" s="118" t="str">
        <f>'PANEL DE CONTROL DISTRITAL'!F18</f>
        <v>Semanal (remesa)</v>
      </c>
      <c r="G19" s="119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338</v>
      </c>
      <c r="AR19" s="25">
        <v>186</v>
      </c>
      <c r="AS19" s="25">
        <v>174</v>
      </c>
      <c r="AT19" s="25">
        <v>85</v>
      </c>
      <c r="AU19" s="25">
        <v>184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338</v>
      </c>
      <c r="AR20" s="45">
        <v>186</v>
      </c>
      <c r="AS20" s="45">
        <v>174</v>
      </c>
      <c r="AT20" s="45">
        <v>85</v>
      </c>
      <c r="AU20" s="45">
        <v>184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'PANEL DE CONTROL DISTRITAL'!A21</f>
        <v>5</v>
      </c>
      <c r="B22" s="121" t="str">
        <f>'PANEL DE CONTROL DISTRITAL'!B21</f>
        <v>CONCILIACIÓN</v>
      </c>
      <c r="C22" s="116" t="str">
        <f>'PANEL DE CONTROL DISTRITAL'!C21</f>
        <v>Responsable de Módulo</v>
      </c>
      <c r="D22" s="117" t="str">
        <f>'PANEL DE CONTROL DISTRITAL'!D21</f>
        <v xml:space="preserve">Credenciales disponibles para entrega = </v>
      </c>
      <c r="E22" s="116" t="str">
        <f>'PANEL DE CONTROL DISTRITAL'!E21</f>
        <v>(Credenciales en resguardo / Credenciales totales en SIIRFE disponibles para entrega) x 100</v>
      </c>
      <c r="F22" s="118" t="str">
        <f>'PANEL DE CONTROL DISTRITAL'!F21</f>
        <v>Semanal (remesa)</v>
      </c>
      <c r="G22" s="119">
        <f>'PANEL DE CONTROL DISTRITAL'!G21</f>
        <v>1</v>
      </c>
      <c r="H22" s="27" t="str">
        <f>'PANEL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398</v>
      </c>
      <c r="AR22" s="25">
        <v>343</v>
      </c>
      <c r="AS22" s="25">
        <v>325</v>
      </c>
      <c r="AT22" s="25">
        <v>220</v>
      </c>
      <c r="AU22" s="25">
        <v>270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398</v>
      </c>
      <c r="AR23" s="45">
        <v>343</v>
      </c>
      <c r="AS23" s="45">
        <v>325</v>
      </c>
      <c r="AT23" s="45">
        <v>220</v>
      </c>
      <c r="AU23" s="45">
        <v>270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'PANEL DE CONTROL DISTRITAL'!A24</f>
        <v>6</v>
      </c>
      <c r="B25" s="121" t="str">
        <f>'PANEL DE CONTROL DISTRITAL'!B24</f>
        <v>ENTREGA</v>
      </c>
      <c r="C25" s="116" t="str">
        <f>'PANEL DE CONTROL DISTRITAL'!C24</f>
        <v>Operador de Equipo Tecnológico</v>
      </c>
      <c r="D25" s="117" t="str">
        <f>'PANEL DE CONTROL DISTRITAL'!D24</f>
        <v xml:space="preserve">Efectividad de entrega de CPV en MAC = </v>
      </c>
      <c r="E25" s="116" t="str">
        <f>'PANEL DE CONTROL DISTRITAL'!E24</f>
        <v>(Total de credenciales entregadas / Total de credenciales solicitadas) x 100</v>
      </c>
      <c r="F25" s="118" t="str">
        <f>'PANEL DE CONTROL DISTRITAL'!F24</f>
        <v>Semanal (remesa)</v>
      </c>
      <c r="G25" s="119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363</v>
      </c>
      <c r="AR25" s="25">
        <v>241</v>
      </c>
      <c r="AS25" s="25">
        <v>192</v>
      </c>
      <c r="AT25" s="25">
        <v>190</v>
      </c>
      <c r="AU25" s="25">
        <v>134</v>
      </c>
      <c r="AV25" s="109">
        <f>IFERROR(SUM(I25:AU25)/SUM(I26:AU26),0)</f>
        <v>0.99202834366696191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364</v>
      </c>
      <c r="AR26" s="45">
        <v>244</v>
      </c>
      <c r="AS26" s="45">
        <v>193</v>
      </c>
      <c r="AT26" s="45">
        <v>194</v>
      </c>
      <c r="AU26" s="45">
        <v>134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F22:F23"/>
    <mergeCell ref="G22:G23"/>
    <mergeCell ref="AV22:AV23"/>
    <mergeCell ref="I29:L29"/>
    <mergeCell ref="B34:M34"/>
    <mergeCell ref="A22:A23"/>
    <mergeCell ref="B22:B23"/>
    <mergeCell ref="C22:C23"/>
    <mergeCell ref="D22:D23"/>
    <mergeCell ref="E22:E23"/>
    <mergeCell ref="F16:F17"/>
    <mergeCell ref="G16:G17"/>
    <mergeCell ref="AV16:AV17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AV15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E10:E11"/>
    <mergeCell ref="F10:F11"/>
    <mergeCell ref="G10:G11"/>
    <mergeCell ref="AV10:AV11"/>
    <mergeCell ref="AS2:AV2"/>
    <mergeCell ref="A1:AV1"/>
    <mergeCell ref="F2:G2"/>
    <mergeCell ref="A4:AV4"/>
    <mergeCell ref="A5:AV5"/>
    <mergeCell ref="A6:A9"/>
    <mergeCell ref="B6:H6"/>
    <mergeCell ref="I6:AU6"/>
    <mergeCell ref="AV6:AV9"/>
    <mergeCell ref="B7:D7"/>
    <mergeCell ref="E7:H7"/>
    <mergeCell ref="I7:AU7"/>
    <mergeCell ref="B8:AU8"/>
    <mergeCell ref="B35:G35"/>
    <mergeCell ref="H35:M35"/>
    <mergeCell ref="B36:G37"/>
    <mergeCell ref="H36:M37"/>
    <mergeCell ref="A24:AV24"/>
    <mergeCell ref="A25:A26"/>
    <mergeCell ref="B25:B26"/>
    <mergeCell ref="C25:C26"/>
    <mergeCell ref="D25:D26"/>
    <mergeCell ref="E25:E26"/>
    <mergeCell ref="F25:F26"/>
    <mergeCell ref="G25:G26"/>
    <mergeCell ref="AV25:AV26"/>
  </mergeCells>
  <conditionalFormatting sqref="I21:AU21">
    <cfRule type="colorScale" priority="39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1257" priority="18" operator="greaterThan">
      <formula>95%</formula>
    </cfRule>
    <cfRule type="cellIs" dxfId="1256" priority="19" operator="greaterThanOrEqual">
      <formula>90%</formula>
    </cfRule>
    <cfRule type="cellIs" dxfId="1255" priority="20" operator="lessThan">
      <formula>89.99%</formula>
    </cfRule>
  </conditionalFormatting>
  <conditionalFormatting sqref="AV13">
    <cfRule type="cellIs" dxfId="1254" priority="15" operator="greaterThan">
      <formula>95%</formula>
    </cfRule>
    <cfRule type="cellIs" dxfId="1253" priority="16" operator="greaterThanOrEqual">
      <formula>90%</formula>
    </cfRule>
    <cfRule type="cellIs" dxfId="1252" priority="17" operator="lessThan">
      <formula>89.99%</formula>
    </cfRule>
  </conditionalFormatting>
  <conditionalFormatting sqref="AV16">
    <cfRule type="cellIs" dxfId="1251" priority="12" operator="greaterThan">
      <formula>95%</formula>
    </cfRule>
    <cfRule type="cellIs" dxfId="1250" priority="13" operator="greaterThanOrEqual">
      <formula>90%</formula>
    </cfRule>
    <cfRule type="cellIs" dxfId="1249" priority="14" operator="lessThan">
      <formula>89.99%</formula>
    </cfRule>
  </conditionalFormatting>
  <conditionalFormatting sqref="AV19">
    <cfRule type="cellIs" dxfId="1248" priority="9" operator="greaterThan">
      <formula>95%</formula>
    </cfRule>
    <cfRule type="cellIs" dxfId="1247" priority="10" operator="greaterThanOrEqual">
      <formula>90%</formula>
    </cfRule>
    <cfRule type="cellIs" dxfId="1246" priority="11" operator="lessThan">
      <formula>89.99%</formula>
    </cfRule>
  </conditionalFormatting>
  <conditionalFormatting sqref="AV25">
    <cfRule type="cellIs" dxfId="1245" priority="6" operator="greaterThan">
      <formula>95%</formula>
    </cfRule>
    <cfRule type="cellIs" dxfId="1244" priority="7" operator="greaterThanOrEqual">
      <formula>90%</formula>
    </cfRule>
    <cfRule type="cellIs" dxfId="1243" priority="8" operator="lessThan">
      <formula>89.99%</formula>
    </cfRule>
  </conditionalFormatting>
  <conditionalFormatting sqref="AV22">
    <cfRule type="cellIs" dxfId="1242" priority="1" operator="greaterThanOrEqual">
      <formula>100%</formula>
    </cfRule>
    <cfRule type="cellIs" dxfId="1241" priority="2" operator="lessThan">
      <formula>99.99%</formula>
    </cfRule>
  </conditionalFormatting>
  <dataValidations count="1">
    <dataValidation showDropDown="1" showInputMessage="1" showErrorMessage="1" sqref="C21 G19:G23 G10:G11 G16:G17 G13:G14 G25:G26" xr:uid="{BE54FFCD-E48B-4896-936E-2694722C15C5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17B8F-26EF-485D-8263-22A7E8451742}">
  <sheetPr>
    <tabColor theme="8"/>
  </sheetPr>
  <dimension ref="A1:BH48"/>
  <sheetViews>
    <sheetView showGridLines="0" topLeftCell="X10" zoomScale="85" zoomScaleNormal="85" workbookViewId="0">
      <selection activeCell="AV30" sqref="AV30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15</v>
      </c>
      <c r="F2" s="122" t="s">
        <v>70</v>
      </c>
      <c r="G2" s="122"/>
      <c r="H2" s="22">
        <v>301553</v>
      </c>
      <c r="I2" s="21"/>
      <c r="J2" s="21"/>
      <c r="K2" s="21"/>
      <c r="L2" s="21"/>
      <c r="M2" s="21"/>
      <c r="N2" s="21"/>
      <c r="O2" s="21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'PANEL DE CONTROL DISTRITAL'!A9</f>
        <v>1</v>
      </c>
      <c r="B10" s="121" t="str">
        <f>'PANEL DE CONTROL DISTRITAL'!B9</f>
        <v>ENTREVISTA</v>
      </c>
      <c r="C10" s="116" t="str">
        <f>'PANEL DE CONTROL DISTRITAL'!C9</f>
        <v xml:space="preserve"> Auxiliar de Atención Ciudadana</v>
      </c>
      <c r="D10" s="117" t="str">
        <f>'PANEL DE CONTROL DISTRITAL'!D9</f>
        <v>Efectividad de la entrevista =</v>
      </c>
      <c r="E10" s="116" t="str">
        <f>'PANEL DE CONTROL DISTRITAL'!E9</f>
        <v>(Número de trámites aplicados / (Número de fichas requisitadas - Notificaciones de improcedencia de trámite)) x 100</v>
      </c>
      <c r="F10" s="118" t="str">
        <f>'PANEL DE CONTROL DISTRITAL'!F9</f>
        <v>Semanal (remesa)</v>
      </c>
      <c r="G10" s="119">
        <f>'PANEL DE CONTROL DISTRITAL'!G9</f>
        <v>0.9</v>
      </c>
      <c r="H10" s="27" t="str">
        <f>'PANEL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145</v>
      </c>
      <c r="AR10" s="25">
        <v>95</v>
      </c>
      <c r="AS10" s="25">
        <v>76</v>
      </c>
      <c r="AT10" s="25">
        <v>123</v>
      </c>
      <c r="AU10" s="25">
        <v>51</v>
      </c>
      <c r="AV10" s="109">
        <f>IFERROR(SUM(I10:AU10)/SUM(I11:AU11),0)</f>
        <v>1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145</v>
      </c>
      <c r="AR11" s="45">
        <v>95</v>
      </c>
      <c r="AS11" s="45">
        <v>76</v>
      </c>
      <c r="AT11" s="45">
        <v>123</v>
      </c>
      <c r="AU11" s="45">
        <v>51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'PANEL DE CONTROL DISTRITAL'!A12</f>
        <v>2</v>
      </c>
      <c r="B13" s="121" t="str">
        <f>'PANEL DE CONTROL DISTRITAL'!B12</f>
        <v>TRÁMITE</v>
      </c>
      <c r="C13" s="116" t="str">
        <f>'PANEL DE CONTROL DISTRITAL'!C12</f>
        <v>Operador de Equipo Tecnológico</v>
      </c>
      <c r="D13" s="117" t="str">
        <f>'PANEL DE CONTROL DISTRITAL'!D12</f>
        <v>Trámites exitosos efectivos=</v>
      </c>
      <c r="E13" s="116" t="str">
        <f>'PANEL DE CONTROL DISTRITAL'!E12</f>
        <v>(Número de trámites exitosos / Número de trámites aplicados) x 100</v>
      </c>
      <c r="F13" s="118" t="str">
        <f>'PANEL DE CONTROL DISTRITAL'!F12</f>
        <v>Semanal (remesa)</v>
      </c>
      <c r="G13" s="119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144</v>
      </c>
      <c r="AR13" s="25">
        <v>94</v>
      </c>
      <c r="AS13" s="25">
        <v>76</v>
      </c>
      <c r="AT13" s="25">
        <v>123</v>
      </c>
      <c r="AU13" s="25">
        <v>50</v>
      </c>
      <c r="AV13" s="109">
        <f>IFERROR(SUM(I13:AU13)/SUM(I14:AU14),0)</f>
        <v>0.9938775510204082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145</v>
      </c>
      <c r="AR14" s="45">
        <v>95</v>
      </c>
      <c r="AS14" s="45">
        <v>76</v>
      </c>
      <c r="AT14" s="45">
        <v>123</v>
      </c>
      <c r="AU14" s="45">
        <v>51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'PANEL DE CONTROL DISTRITAL'!A15</f>
        <v>3</v>
      </c>
      <c r="B16" s="121" t="str">
        <f>'PANEL DE CONTROL DISTRITAL'!B15</f>
        <v>TRANSFERENCIA</v>
      </c>
      <c r="C16" s="116" t="str">
        <f>'PANEL DE CONTROL DISTRITAL'!C15</f>
        <v>Responsable de Módulo</v>
      </c>
      <c r="D16" s="117" t="str">
        <f>'PANEL DE CONTROL DISTRITAL'!D15</f>
        <v xml:space="preserve">Transacciones exitosas = </v>
      </c>
      <c r="E16" s="116" t="str">
        <f>'PANEL DE CONTROL DISTRITAL'!E15</f>
        <v>(Número de Archivos de Transacción aceptados /Total de Archivos de Transacción procesados) x100</v>
      </c>
      <c r="F16" s="118" t="str">
        <f>'PANEL DE CONTROL DISTRITAL'!F15</f>
        <v>Semanal (remesa)</v>
      </c>
      <c r="G16" s="119">
        <f>'PANEL DE CONTROL DISTRITAL'!G15</f>
        <v>0.9</v>
      </c>
      <c r="H16" s="27" t="str">
        <f>'PANEL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145</v>
      </c>
      <c r="AR16" s="25">
        <v>95</v>
      </c>
      <c r="AS16" s="25">
        <v>76</v>
      </c>
      <c r="AT16" s="25">
        <v>123</v>
      </c>
      <c r="AU16" s="25">
        <v>51</v>
      </c>
      <c r="AV16" s="109">
        <f>IFERROR(SUM(I16:AU16)/SUM(I17:AU17),0)</f>
        <v>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145</v>
      </c>
      <c r="AR17" s="45">
        <v>95</v>
      </c>
      <c r="AS17" s="45">
        <v>76</v>
      </c>
      <c r="AT17" s="45">
        <v>123</v>
      </c>
      <c r="AU17" s="45">
        <v>51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'PANEL DE CONTROL DISTRITAL'!A18</f>
        <v>4</v>
      </c>
      <c r="B19" s="121" t="str">
        <f>'PANEL DE CONTROL DISTRITAL'!B18</f>
        <v>CONCILIACIÓN</v>
      </c>
      <c r="C19" s="116" t="str">
        <f>'PANEL DE CONTROL DISTRITAL'!C18</f>
        <v>Responsable de Módulo</v>
      </c>
      <c r="D19" s="117" t="str">
        <f>'PANEL DE CONTROL DISTRITAL'!D18</f>
        <v xml:space="preserve">Credenciales disponibles para entrega = </v>
      </c>
      <c r="E19" s="116" t="str">
        <f>'PANEL DE CONTROL DISTRITAL'!E18</f>
        <v>((Credenciales recibidas - credenciales inconsistentes) / Credenciales recibidas) x 100</v>
      </c>
      <c r="F19" s="118" t="str">
        <f>'PANEL DE CONTROL DISTRITAL'!F18</f>
        <v>Semanal (remesa)</v>
      </c>
      <c r="G19" s="119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223</v>
      </c>
      <c r="AR19" s="25">
        <v>116</v>
      </c>
      <c r="AS19" s="25">
        <v>80</v>
      </c>
      <c r="AT19" s="25">
        <v>96</v>
      </c>
      <c r="AU19" s="25">
        <v>88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223</v>
      </c>
      <c r="AR20" s="45">
        <v>116</v>
      </c>
      <c r="AS20" s="45">
        <v>80</v>
      </c>
      <c r="AT20" s="45">
        <v>96</v>
      </c>
      <c r="AU20" s="45">
        <v>88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'PANEL DE CONTROL DISTRITAL'!A21</f>
        <v>5</v>
      </c>
      <c r="B22" s="121" t="str">
        <f>'PANEL DE CONTROL DISTRITAL'!B21</f>
        <v>CONCILIACIÓN</v>
      </c>
      <c r="C22" s="116" t="str">
        <f>'PANEL DE CONTROL DISTRITAL'!C21</f>
        <v>Responsable de Módulo</v>
      </c>
      <c r="D22" s="117" t="str">
        <f>'PANEL DE CONTROL DISTRITAL'!D21</f>
        <v xml:space="preserve">Credenciales disponibles para entrega = </v>
      </c>
      <c r="E22" s="116" t="str">
        <f>'PANEL DE CONTROL DISTRITAL'!E21</f>
        <v>(Credenciales en resguardo / Credenciales totales en SIIRFE disponibles para entrega) x 100</v>
      </c>
      <c r="F22" s="118" t="str">
        <f>'PANEL DE CONTROL DISTRITAL'!F21</f>
        <v>Semanal (remesa)</v>
      </c>
      <c r="G22" s="119">
        <f>'PANEL DE CONTROL DISTRITAL'!G21</f>
        <v>1</v>
      </c>
      <c r="H22" s="27" t="str">
        <f>'PANEL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489</v>
      </c>
      <c r="AR22" s="25">
        <v>455</v>
      </c>
      <c r="AS22" s="25">
        <v>347</v>
      </c>
      <c r="AT22" s="25">
        <v>329</v>
      </c>
      <c r="AU22" s="25">
        <v>346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489</v>
      </c>
      <c r="AR23" s="45">
        <v>455</v>
      </c>
      <c r="AS23" s="45">
        <v>347</v>
      </c>
      <c r="AT23" s="45">
        <v>329</v>
      </c>
      <c r="AU23" s="45">
        <v>346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'PANEL DE CONTROL DISTRITAL'!A24</f>
        <v>6</v>
      </c>
      <c r="B25" s="121" t="str">
        <f>'PANEL DE CONTROL DISTRITAL'!B24</f>
        <v>ENTREGA</v>
      </c>
      <c r="C25" s="116" t="str">
        <f>'PANEL DE CONTROL DISTRITAL'!C24</f>
        <v>Operador de Equipo Tecnológico</v>
      </c>
      <c r="D25" s="117" t="str">
        <f>'PANEL DE CONTROL DISTRITAL'!D24</f>
        <v xml:space="preserve">Efectividad de entrega de CPV en MAC = </v>
      </c>
      <c r="E25" s="116" t="str">
        <f>'PANEL DE CONTROL DISTRITAL'!E24</f>
        <v>(Total de credenciales entregadas / Total de credenciales solicitadas) x 100</v>
      </c>
      <c r="F25" s="118" t="str">
        <f>'PANEL DE CONTROL DISTRITAL'!F24</f>
        <v>Semanal (remesa)</v>
      </c>
      <c r="G25" s="119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113</v>
      </c>
      <c r="AR25" s="25">
        <v>150</v>
      </c>
      <c r="AS25" s="25">
        <v>188</v>
      </c>
      <c r="AT25" s="25">
        <v>114</v>
      </c>
      <c r="AU25" s="25">
        <v>67</v>
      </c>
      <c r="AV25" s="109">
        <f>IFERROR(SUM(I25:AU25)/SUM(I26:AU26),0)</f>
        <v>0.99527559055118109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113</v>
      </c>
      <c r="AR26" s="45">
        <v>152</v>
      </c>
      <c r="AS26" s="45">
        <v>188</v>
      </c>
      <c r="AT26" s="45">
        <v>114</v>
      </c>
      <c r="AU26" s="45">
        <v>68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10:A11"/>
    <mergeCell ref="B10:B11"/>
    <mergeCell ref="C10:C11"/>
    <mergeCell ref="D10:D11"/>
    <mergeCell ref="E10:E11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AV25:AV26"/>
    <mergeCell ref="I29:L29"/>
    <mergeCell ref="B34:M34"/>
    <mergeCell ref="B35:G35"/>
    <mergeCell ref="H35:M35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1240" priority="15" operator="greaterThan">
      <formula>95%</formula>
    </cfRule>
    <cfRule type="cellIs" dxfId="1239" priority="16" operator="greaterThanOrEqual">
      <formula>90%</formula>
    </cfRule>
    <cfRule type="cellIs" dxfId="1238" priority="17" operator="lessThan">
      <formula>89.99%</formula>
    </cfRule>
  </conditionalFormatting>
  <conditionalFormatting sqref="AV13">
    <cfRule type="cellIs" dxfId="1237" priority="12" operator="greaterThan">
      <formula>95%</formula>
    </cfRule>
    <cfRule type="cellIs" dxfId="1236" priority="13" operator="greaterThanOrEqual">
      <formula>90%</formula>
    </cfRule>
    <cfRule type="cellIs" dxfId="1235" priority="14" operator="lessThan">
      <formula>89.99%</formula>
    </cfRule>
  </conditionalFormatting>
  <conditionalFormatting sqref="AV16">
    <cfRule type="cellIs" dxfId="1234" priority="9" operator="greaterThan">
      <formula>95%</formula>
    </cfRule>
    <cfRule type="cellIs" dxfId="1233" priority="10" operator="greaterThanOrEqual">
      <formula>90%</formula>
    </cfRule>
    <cfRule type="cellIs" dxfId="1232" priority="11" operator="lessThan">
      <formula>89.99%</formula>
    </cfRule>
  </conditionalFormatting>
  <conditionalFormatting sqref="AV19">
    <cfRule type="cellIs" dxfId="1231" priority="6" operator="greaterThan">
      <formula>95%</formula>
    </cfRule>
    <cfRule type="cellIs" dxfId="1230" priority="7" operator="greaterThanOrEqual">
      <formula>90%</formula>
    </cfRule>
    <cfRule type="cellIs" dxfId="1229" priority="8" operator="lessThan">
      <formula>89.99%</formula>
    </cfRule>
  </conditionalFormatting>
  <conditionalFormatting sqref="AV25">
    <cfRule type="cellIs" dxfId="1228" priority="3" operator="greaterThan">
      <formula>95%</formula>
    </cfRule>
    <cfRule type="cellIs" dxfId="1227" priority="4" operator="greaterThanOrEqual">
      <formula>90%</formula>
    </cfRule>
    <cfRule type="cellIs" dxfId="1226" priority="5" operator="lessThan">
      <formula>89.99%</formula>
    </cfRule>
  </conditionalFormatting>
  <conditionalFormatting sqref="AV22">
    <cfRule type="cellIs" dxfId="1225" priority="1" operator="greaterThanOrEqual">
      <formula>100%</formula>
    </cfRule>
    <cfRule type="cellIs" dxfId="1224" priority="2" operator="lessThan">
      <formula>99.99%</formula>
    </cfRule>
  </conditionalFormatting>
  <dataValidations count="1">
    <dataValidation showDropDown="1" showInputMessage="1" showErrorMessage="1" sqref="C21 G19:G23 G10:G11 G16:G17 G13:G14 G25:G26" xr:uid="{0568F308-46C9-4D78-9C5A-3AC0E92356A0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6825F-FDC1-4502-83CA-C32AC3709170}">
  <sheetPr>
    <tabColor theme="1" tint="4.9989318521683403E-2"/>
  </sheetPr>
  <dimension ref="A1:AX41"/>
  <sheetViews>
    <sheetView showGridLines="0" topLeftCell="A6" zoomScale="85" zoomScaleNormal="85" workbookViewId="0">
      <pane xSplit="11" ySplit="8" topLeftCell="AI14" activePane="bottomRight" state="frozen"/>
      <selection pane="topRight" activeCell="L6" sqref="L6"/>
      <selection pane="bottomLeft" activeCell="A14" sqref="A14"/>
      <selection pane="bottomRight" activeCell="AR19" sqref="AR19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5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50" ht="33.75" customHeight="1" x14ac:dyDescent="0.25">
      <c r="A2" s="12"/>
      <c r="B2" s="12"/>
      <c r="C2" s="12"/>
      <c r="D2" s="9" t="s">
        <v>69</v>
      </c>
      <c r="E2" s="9">
        <v>16</v>
      </c>
      <c r="F2" s="122" t="s">
        <v>70</v>
      </c>
      <c r="G2" s="122"/>
      <c r="H2" s="22">
        <v>301651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5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5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50" ht="18" customHeight="1" thickTop="1" thickBot="1" x14ac:dyDescent="0.3">
      <c r="A5" s="124" t="str">
        <f>'PANEL DE CONTROL DISTRITAL'!A6</f>
        <v>Número</v>
      </c>
      <c r="B5" s="125" t="str">
        <f>'PANEL DE CONTROL DISTRITAL'!B6</f>
        <v xml:space="preserve">PROCESOS SUSTANTIVOS E INDICADORES </v>
      </c>
      <c r="C5" s="125"/>
      <c r="D5" s="125"/>
      <c r="E5" s="125"/>
      <c r="F5" s="125"/>
      <c r="G5" s="125"/>
      <c r="H5" s="125"/>
      <c r="I5" s="133" t="s">
        <v>72</v>
      </c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AV5" s="126" t="s">
        <v>73</v>
      </c>
    </row>
    <row r="6" spans="1:50" ht="17.25" customHeight="1" thickTop="1" thickBot="1" x14ac:dyDescent="0.3">
      <c r="A6" s="124"/>
      <c r="B6" s="125" t="str">
        <f>'PANEL DE CONTROL DISTRITAL'!B7</f>
        <v>DESCRIPCIÓN</v>
      </c>
      <c r="C6" s="125"/>
      <c r="D6" s="125"/>
      <c r="E6" s="125" t="str">
        <f>'PANEL DE CONTROL DISTRITAL'!E7</f>
        <v>MEDICIÓN</v>
      </c>
      <c r="F6" s="125"/>
      <c r="G6" s="125"/>
      <c r="H6" s="125"/>
      <c r="I6" s="135" t="str">
        <f>'PANEL DE CONTROL DISTRITAL'!A5</f>
        <v>CAMPAÑA ANUAL PERMANENTE 2022-2023</v>
      </c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26"/>
    </row>
    <row r="7" spans="1:50" s="2" customFormat="1" ht="29.25" customHeight="1" thickTop="1" thickBot="1" x14ac:dyDescent="0.3">
      <c r="A7" s="124"/>
      <c r="B7" s="26" t="str">
        <f>'PANEL DE CONTROL DISTRITAL'!B8</f>
        <v xml:space="preserve">Proceso </v>
      </c>
      <c r="C7" s="26" t="str">
        <f>'PANEL DE CONTROL DISTRITAL'!C8</f>
        <v>Dueño de Proceso</v>
      </c>
      <c r="D7" s="26" t="str">
        <f>'PANEL DE CONTROL DISTRITAL'!D8</f>
        <v>Indicador</v>
      </c>
      <c r="E7" s="26" t="str">
        <f>'PANEL DE CONTROL DISTRITAL'!E8</f>
        <v>Cálculo</v>
      </c>
      <c r="F7" s="26" t="str">
        <f>'PANEL DE CONTROL DISTRITAL'!F8</f>
        <v xml:space="preserve">Periodo </v>
      </c>
      <c r="G7" s="26" t="str">
        <f>'PANEL DE CONTROL DISTRITAL'!G8</f>
        <v>Estimado</v>
      </c>
      <c r="H7" s="44" t="str">
        <f>'PANEL DE CONTROL DISTRITAL'!H8</f>
        <v>Nominativo</v>
      </c>
      <c r="I7" s="33" t="str">
        <f>'300151'!I9</f>
        <v>2022-53</v>
      </c>
      <c r="J7" s="33" t="str">
        <f>'300151'!J9</f>
        <v>2022-54</v>
      </c>
      <c r="K7" s="33" t="str">
        <f>'300151'!K9</f>
        <v>2022-55</v>
      </c>
      <c r="L7" s="33" t="str">
        <f>'300151'!L9</f>
        <v>2023-01</v>
      </c>
      <c r="M7" s="33" t="str">
        <f>'300151'!M9</f>
        <v>2023-02</v>
      </c>
      <c r="N7" s="33" t="str">
        <f>'300151'!N9</f>
        <v>2023-03</v>
      </c>
      <c r="O7" s="33" t="str">
        <f>'300151'!O9</f>
        <v>2023-04</v>
      </c>
      <c r="P7" s="33" t="str">
        <f>'300151'!P9</f>
        <v>2023-05</v>
      </c>
      <c r="Q7" s="33" t="str">
        <f>'300151'!Q9</f>
        <v>2023-06</v>
      </c>
      <c r="R7" s="33" t="str">
        <f>'300151'!R9</f>
        <v>2023-07</v>
      </c>
      <c r="S7" s="33" t="str">
        <f>'300151'!S9</f>
        <v>2023-08</v>
      </c>
      <c r="T7" s="33" t="str">
        <f>'300151'!T9</f>
        <v>2023-09</v>
      </c>
      <c r="U7" s="33" t="str">
        <f>'300151'!U9</f>
        <v>2023-10</v>
      </c>
      <c r="V7" s="33" t="str">
        <f>'300151'!V9</f>
        <v>2023-11</v>
      </c>
      <c r="W7" s="33" t="str">
        <f>'300151'!W9</f>
        <v>2023-12</v>
      </c>
      <c r="X7" s="33" t="str">
        <f>'300151'!X9</f>
        <v>2023-13</v>
      </c>
      <c r="Y7" s="33" t="str">
        <f>'300151'!Y9</f>
        <v>2023-14</v>
      </c>
      <c r="Z7" s="33" t="str">
        <f>'300151'!Z9</f>
        <v>2023-15</v>
      </c>
      <c r="AA7" s="33" t="str">
        <f>'300151'!AA9</f>
        <v>2023-16</v>
      </c>
      <c r="AB7" s="33" t="str">
        <f>'300151'!AB9</f>
        <v>2023-17</v>
      </c>
      <c r="AC7" s="33" t="str">
        <f>'300151'!AC9</f>
        <v>2023-18</v>
      </c>
      <c r="AD7" s="33" t="str">
        <f>'300151'!AD9</f>
        <v>2023-19</v>
      </c>
      <c r="AE7" s="33" t="str">
        <f>'300151'!AE9</f>
        <v>2023-20</v>
      </c>
      <c r="AF7" s="33" t="str">
        <f>'300151'!AF9</f>
        <v>2023-21</v>
      </c>
      <c r="AG7" s="33" t="str">
        <f>'300151'!AG9</f>
        <v>2023-22</v>
      </c>
      <c r="AH7" s="33" t="str">
        <f>'300151'!AH9</f>
        <v>2023-23</v>
      </c>
      <c r="AI7" s="33" t="str">
        <f>'300151'!AI9</f>
        <v>2023-24</v>
      </c>
      <c r="AJ7" s="33" t="str">
        <f>'300151'!AJ9</f>
        <v>2023-25</v>
      </c>
      <c r="AK7" s="33" t="str">
        <f>'300151'!AK9</f>
        <v>2023-26</v>
      </c>
      <c r="AL7" s="33" t="str">
        <f>'300151'!AL9</f>
        <v>2023-27</v>
      </c>
      <c r="AM7" s="33" t="str">
        <f>'300151'!AM9</f>
        <v>2023-28</v>
      </c>
      <c r="AN7" s="33" t="str">
        <f>'300151'!AN9</f>
        <v>2023-29</v>
      </c>
      <c r="AO7" s="33" t="str">
        <f>'300151'!AO9</f>
        <v>2023-30</v>
      </c>
      <c r="AP7" s="33" t="str">
        <f>'300151'!AP9</f>
        <v>2023-31</v>
      </c>
      <c r="AQ7" s="33" t="str">
        <f>'300151'!AQ9</f>
        <v>2023-32</v>
      </c>
      <c r="AR7" s="33" t="str">
        <f>'300151'!AR9</f>
        <v>2023-33</v>
      </c>
      <c r="AS7" s="33" t="str">
        <f>'300151'!AS9</f>
        <v>2023-34</v>
      </c>
      <c r="AT7" s="33" t="str">
        <f>'300151'!AT9</f>
        <v>2023-35</v>
      </c>
      <c r="AU7" s="33" t="str">
        <f>'300151'!AU9</f>
        <v>2023-36</v>
      </c>
      <c r="AV7" s="126"/>
    </row>
    <row r="8" spans="1:50" s="2" customFormat="1" ht="50.1" customHeight="1" thickTop="1" thickBot="1" x14ac:dyDescent="0.3">
      <c r="A8" s="120">
        <f>'PANEL DE CONTROL DISTRITAL'!A9</f>
        <v>1</v>
      </c>
      <c r="B8" s="121" t="str">
        <f>'PANEL DE CONTROL DISTRITAL'!B9</f>
        <v>ENTREVISTA</v>
      </c>
      <c r="C8" s="116" t="str">
        <f>'PANEL DE CONTROL DISTRITAL'!C9</f>
        <v xml:space="preserve"> Auxiliar de Atención Ciudadana</v>
      </c>
      <c r="D8" s="117" t="str">
        <f>'PANEL DE CONTROL DISTRITAL'!D9</f>
        <v>Efectividad de la entrevista =</v>
      </c>
      <c r="E8" s="116" t="str">
        <f>'PANEL DE CONTROL DISTRITAL'!E9</f>
        <v>(Número de trámites aplicados / (Número de fichas requisitadas - Notificaciones de improcedencia de trámite)) x 100</v>
      </c>
      <c r="F8" s="118" t="str">
        <f>'PANEL DE CONTROL DISTRITAL'!F9</f>
        <v>Semanal (remesa)</v>
      </c>
      <c r="G8" s="119">
        <f>'PANEL DE CONTROL DISTRITAL'!G9</f>
        <v>0.9</v>
      </c>
      <c r="H8" s="27" t="str">
        <f>'PANEL DE CONTROL DISTRITAL'!H9</f>
        <v>Número de trámites aplicados</v>
      </c>
      <c r="I8" s="25"/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25">
        <v>0</v>
      </c>
      <c r="U8" s="25">
        <v>0</v>
      </c>
      <c r="V8" s="25">
        <v>0</v>
      </c>
      <c r="W8" s="25">
        <v>0</v>
      </c>
      <c r="X8" s="25">
        <v>0</v>
      </c>
      <c r="Y8" s="25">
        <v>0</v>
      </c>
      <c r="Z8" s="25">
        <v>0</v>
      </c>
      <c r="AA8" s="25">
        <v>0</v>
      </c>
      <c r="AB8" s="25">
        <v>0</v>
      </c>
      <c r="AC8" s="25">
        <v>0</v>
      </c>
      <c r="AD8" s="25">
        <v>0</v>
      </c>
      <c r="AE8" s="25">
        <v>0</v>
      </c>
      <c r="AF8" s="25">
        <v>0</v>
      </c>
      <c r="AG8" s="25">
        <v>0</v>
      </c>
      <c r="AH8" s="25">
        <v>0</v>
      </c>
      <c r="AI8" s="25">
        <v>0</v>
      </c>
      <c r="AJ8" s="25">
        <v>0</v>
      </c>
      <c r="AK8" s="25">
        <v>0</v>
      </c>
      <c r="AL8" s="25">
        <v>0</v>
      </c>
      <c r="AM8" s="25">
        <v>0</v>
      </c>
      <c r="AN8" s="25">
        <v>0</v>
      </c>
      <c r="AO8" s="25">
        <v>0</v>
      </c>
      <c r="AP8" s="25">
        <v>0</v>
      </c>
      <c r="AQ8" s="25">
        <v>746</v>
      </c>
      <c r="AR8" s="25">
        <v>765</v>
      </c>
      <c r="AS8" s="25">
        <v>765</v>
      </c>
      <c r="AT8" s="25">
        <v>677</v>
      </c>
      <c r="AU8" s="25">
        <v>471</v>
      </c>
      <c r="AV8" s="109">
        <f>IFERROR(SUM(I8:AU8)/SUM(I9:AU9),0)</f>
        <v>0.9994162288382954</v>
      </c>
    </row>
    <row r="9" spans="1:50" s="2" customFormat="1" ht="50.1" customHeight="1" thickTop="1" thickBot="1" x14ac:dyDescent="0.3">
      <c r="A9" s="120"/>
      <c r="B9" s="121"/>
      <c r="C9" s="116"/>
      <c r="D9" s="117"/>
      <c r="E9" s="116"/>
      <c r="F9" s="118"/>
      <c r="G9" s="119"/>
      <c r="H9" s="27" t="str">
        <f>'PANEL DE CONTROL DISTRITAL'!H10</f>
        <v>Número de fichas requisitadas - Notificaciones de improcedencia de trámite</v>
      </c>
      <c r="I9" s="45"/>
      <c r="J9" s="45">
        <v>0</v>
      </c>
      <c r="K9" s="45">
        <v>0</v>
      </c>
      <c r="L9" s="45">
        <v>0</v>
      </c>
      <c r="M9" s="45">
        <v>0</v>
      </c>
      <c r="N9" s="45">
        <v>0</v>
      </c>
      <c r="O9" s="45">
        <v>0</v>
      </c>
      <c r="P9" s="45">
        <v>0</v>
      </c>
      <c r="Q9" s="45">
        <v>0</v>
      </c>
      <c r="R9" s="45">
        <v>0</v>
      </c>
      <c r="S9" s="45">
        <v>0</v>
      </c>
      <c r="T9" s="45">
        <v>0</v>
      </c>
      <c r="U9" s="45">
        <v>0</v>
      </c>
      <c r="V9" s="45">
        <v>0</v>
      </c>
      <c r="W9" s="45">
        <v>0</v>
      </c>
      <c r="X9" s="45">
        <v>0</v>
      </c>
      <c r="Y9" s="45">
        <v>0</v>
      </c>
      <c r="Z9" s="45">
        <v>0</v>
      </c>
      <c r="AA9" s="45">
        <v>0</v>
      </c>
      <c r="AB9" s="45">
        <v>0</v>
      </c>
      <c r="AC9" s="45">
        <v>0</v>
      </c>
      <c r="AD9" s="45">
        <v>0</v>
      </c>
      <c r="AE9" s="45">
        <v>0</v>
      </c>
      <c r="AF9" s="45">
        <v>0</v>
      </c>
      <c r="AG9" s="45">
        <v>0</v>
      </c>
      <c r="AH9" s="45">
        <v>0</v>
      </c>
      <c r="AI9" s="45">
        <v>0</v>
      </c>
      <c r="AJ9" s="45">
        <v>0</v>
      </c>
      <c r="AK9" s="45">
        <v>0</v>
      </c>
      <c r="AL9" s="45">
        <v>0</v>
      </c>
      <c r="AM9" s="45">
        <v>0</v>
      </c>
      <c r="AN9" s="45">
        <v>0</v>
      </c>
      <c r="AO9" s="45">
        <v>0</v>
      </c>
      <c r="AP9" s="45">
        <v>0</v>
      </c>
      <c r="AQ9" s="45">
        <v>746</v>
      </c>
      <c r="AR9" s="45">
        <v>767</v>
      </c>
      <c r="AS9" s="45">
        <v>765</v>
      </c>
      <c r="AT9" s="45">
        <v>677</v>
      </c>
      <c r="AU9" s="45">
        <v>471</v>
      </c>
      <c r="AV9" s="109"/>
    </row>
    <row r="10" spans="1:50" s="3" customFormat="1" ht="50.1" customHeight="1" thickTop="1" thickBot="1" x14ac:dyDescent="0.3">
      <c r="A10" s="120">
        <f>'PANEL DE CONTROL DISTRITAL'!A12</f>
        <v>2</v>
      </c>
      <c r="B10" s="121" t="str">
        <f>'PANEL DE CONTROL DISTRITAL'!B12</f>
        <v>TRÁMITE</v>
      </c>
      <c r="C10" s="116" t="str">
        <f>'PANEL DE CONTROL DISTRITAL'!C12</f>
        <v>Operador de Equipo Tecnológico</v>
      </c>
      <c r="D10" s="117" t="str">
        <f>'PANEL DE CONTROL DISTRITAL'!D12</f>
        <v>Trámites exitosos efectivos=</v>
      </c>
      <c r="E10" s="116" t="str">
        <f>'PANEL DE CONTROL DISTRITAL'!E12</f>
        <v>(Número de trámites exitosos / Número de trámites aplicados) x 100</v>
      </c>
      <c r="F10" s="118" t="str">
        <f>'PANEL DE CONTROL DISTRITAL'!F12</f>
        <v>Semanal (remesa)</v>
      </c>
      <c r="G10" s="119">
        <f>'PANEL DE CONTROL DISTRITAL'!G12</f>
        <v>0.9</v>
      </c>
      <c r="H10" s="27" t="str">
        <f>'PANEL DE CONTROL DISTRITAL'!H12</f>
        <v>Número de trámites exitosos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742</v>
      </c>
      <c r="AR10" s="25">
        <v>762</v>
      </c>
      <c r="AS10" s="25">
        <v>763</v>
      </c>
      <c r="AT10" s="25">
        <v>674</v>
      </c>
      <c r="AU10" s="25">
        <v>471</v>
      </c>
      <c r="AV10" s="109">
        <f>IFERROR(SUM(I10:AU10)/SUM(I11:AU11),0)</f>
        <v>0.99649532710280375</v>
      </c>
    </row>
    <row r="11" spans="1:50" s="3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'PANEL DE CONTROL DISTRITAL'!H13</f>
        <v>Número de trámites aplicados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746</v>
      </c>
      <c r="AR11" s="45">
        <v>765</v>
      </c>
      <c r="AS11" s="45">
        <v>765</v>
      </c>
      <c r="AT11" s="45">
        <v>677</v>
      </c>
      <c r="AU11" s="45">
        <v>471</v>
      </c>
      <c r="AV11" s="109"/>
    </row>
    <row r="12" spans="1:50" s="3" customFormat="1" ht="50.1" customHeight="1" thickTop="1" thickBot="1" x14ac:dyDescent="0.3">
      <c r="A12" s="120">
        <f>'PANEL DE CONTROL DISTRITAL'!A15</f>
        <v>3</v>
      </c>
      <c r="B12" s="121" t="str">
        <f>'PANEL DE CONTROL DISTRITAL'!B15</f>
        <v>TRANSFERENCIA</v>
      </c>
      <c r="C12" s="116" t="str">
        <f>'PANEL DE CONTROL DISTRITAL'!C15</f>
        <v>Responsable de Módulo</v>
      </c>
      <c r="D12" s="117" t="str">
        <f>'PANEL DE CONTROL DISTRITAL'!D15</f>
        <v xml:space="preserve">Transacciones exitosas = </v>
      </c>
      <c r="E12" s="116" t="str">
        <f>'PANEL DE CONTROL DISTRITAL'!E15</f>
        <v>(Número de Archivos de Transacción aceptados /Total de Archivos de Transacción procesados) x100</v>
      </c>
      <c r="F12" s="118" t="str">
        <f>'PANEL DE CONTROL DISTRITAL'!F15</f>
        <v>Semanal (remesa)</v>
      </c>
      <c r="G12" s="119">
        <f>'PANEL DE CONTROL DISTRITAL'!G15</f>
        <v>0.9</v>
      </c>
      <c r="H12" s="27" t="str">
        <f>'PANEL DE CONTROL DISTRITAL'!H15</f>
        <v>Número de Archivos de Transacción aceptados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0</v>
      </c>
      <c r="U12" s="25">
        <v>0</v>
      </c>
      <c r="V12" s="25">
        <v>0</v>
      </c>
      <c r="W12" s="25">
        <v>0</v>
      </c>
      <c r="X12" s="25">
        <v>0</v>
      </c>
      <c r="Y12" s="25">
        <v>0</v>
      </c>
      <c r="Z12" s="25">
        <v>0</v>
      </c>
      <c r="AA12" s="25">
        <v>0</v>
      </c>
      <c r="AB12" s="25">
        <v>0</v>
      </c>
      <c r="AC12" s="25">
        <v>0</v>
      </c>
      <c r="AD12" s="25">
        <v>0</v>
      </c>
      <c r="AE12" s="25">
        <v>0</v>
      </c>
      <c r="AF12" s="25">
        <v>0</v>
      </c>
      <c r="AG12" s="25">
        <v>0</v>
      </c>
      <c r="AH12" s="25">
        <v>0</v>
      </c>
      <c r="AI12" s="25">
        <v>0</v>
      </c>
      <c r="AJ12" s="25">
        <v>0</v>
      </c>
      <c r="AK12" s="25">
        <v>0</v>
      </c>
      <c r="AL12" s="25">
        <v>0</v>
      </c>
      <c r="AM12" s="25">
        <v>0</v>
      </c>
      <c r="AN12" s="25">
        <v>0</v>
      </c>
      <c r="AO12" s="25">
        <v>0</v>
      </c>
      <c r="AP12" s="25">
        <v>0</v>
      </c>
      <c r="AQ12" s="25">
        <v>746</v>
      </c>
      <c r="AR12" s="25">
        <v>765</v>
      </c>
      <c r="AS12" s="25">
        <v>765</v>
      </c>
      <c r="AT12" s="25">
        <v>677</v>
      </c>
      <c r="AU12" s="25">
        <v>471</v>
      </c>
      <c r="AV12" s="109">
        <f>IFERROR(SUM(I12:AU12)/SUM(I13:AU13),0)</f>
        <v>1</v>
      </c>
    </row>
    <row r="13" spans="1:50" s="3" customFormat="1" ht="50.1" customHeight="1" thickTop="1" thickBot="1" x14ac:dyDescent="0.3">
      <c r="A13" s="120"/>
      <c r="B13" s="121"/>
      <c r="C13" s="116"/>
      <c r="D13" s="117"/>
      <c r="E13" s="116"/>
      <c r="F13" s="118"/>
      <c r="G13" s="119"/>
      <c r="H13" s="27" t="str">
        <f>'PANEL DE CONTROL DISTRITAL'!H16</f>
        <v>Total de Archivos de Transacción procesados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5">
        <v>0</v>
      </c>
      <c r="AL13" s="45">
        <v>0</v>
      </c>
      <c r="AM13" s="45">
        <v>0</v>
      </c>
      <c r="AN13" s="45">
        <v>0</v>
      </c>
      <c r="AO13" s="45">
        <v>0</v>
      </c>
      <c r="AP13" s="45">
        <v>0</v>
      </c>
      <c r="AQ13" s="45">
        <v>746</v>
      </c>
      <c r="AR13" s="45">
        <v>765</v>
      </c>
      <c r="AS13" s="45">
        <v>765</v>
      </c>
      <c r="AT13" s="45">
        <v>677</v>
      </c>
      <c r="AU13" s="45">
        <v>471</v>
      </c>
      <c r="AV13" s="109"/>
    </row>
    <row r="14" spans="1:50" s="3" customFormat="1" ht="50.1" customHeight="1" thickTop="1" thickBot="1" x14ac:dyDescent="0.3">
      <c r="A14" s="120">
        <f>'PANEL DE CONTROL DISTRITAL'!A18</f>
        <v>4</v>
      </c>
      <c r="B14" s="121" t="str">
        <f>'PANEL DE CONTROL DISTRITAL'!B18</f>
        <v>CONCILIACIÓN</v>
      </c>
      <c r="C14" s="116" t="str">
        <f>'PANEL DE CONTROL DISTRITAL'!C18</f>
        <v>Responsable de Módulo</v>
      </c>
      <c r="D14" s="117" t="str">
        <f>'PANEL DE CONTROL DISTRITAL'!D18</f>
        <v xml:space="preserve">Credenciales disponibles para entrega = </v>
      </c>
      <c r="E14" s="116" t="str">
        <f>'PANEL DE CONTROL DISTRITAL'!E18</f>
        <v>((Credenciales recibidas - credenciales inconsistentes) / Credenciales recibidas) x 100</v>
      </c>
      <c r="F14" s="118" t="str">
        <f>'PANEL DE CONTROL DISTRITAL'!F18</f>
        <v>Semanal (remesa)</v>
      </c>
      <c r="G14" s="119">
        <f>'PANEL DE CONTROL DISTRITAL'!G18</f>
        <v>0.9</v>
      </c>
      <c r="H14" s="27" t="str">
        <f>'PANEL DE CONTROL DISTRITAL'!H18</f>
        <v xml:space="preserve">Credenciales Recibidas - Credenciales inconsistentes 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0</v>
      </c>
      <c r="Z14" s="25">
        <v>0</v>
      </c>
      <c r="AA14" s="25">
        <v>0</v>
      </c>
      <c r="AB14" s="25">
        <v>0</v>
      </c>
      <c r="AC14" s="25">
        <v>0</v>
      </c>
      <c r="AD14" s="25">
        <v>0</v>
      </c>
      <c r="AE14" s="25">
        <v>0</v>
      </c>
      <c r="AF14" s="25">
        <v>0</v>
      </c>
      <c r="AG14" s="25">
        <v>0</v>
      </c>
      <c r="AH14" s="25">
        <v>0</v>
      </c>
      <c r="AI14" s="25">
        <v>0</v>
      </c>
      <c r="AJ14" s="25">
        <v>0</v>
      </c>
      <c r="AK14" s="25">
        <v>0</v>
      </c>
      <c r="AL14" s="25">
        <v>0</v>
      </c>
      <c r="AM14" s="25">
        <v>0</v>
      </c>
      <c r="AN14" s="25">
        <v>0</v>
      </c>
      <c r="AO14" s="25">
        <v>0</v>
      </c>
      <c r="AP14" s="25">
        <v>0</v>
      </c>
      <c r="AQ14" s="25">
        <v>915</v>
      </c>
      <c r="AR14" s="25">
        <v>603</v>
      </c>
      <c r="AS14" s="25">
        <v>732</v>
      </c>
      <c r="AT14" s="25">
        <v>781</v>
      </c>
      <c r="AU14" s="25">
        <v>380</v>
      </c>
      <c r="AV14" s="109">
        <f>IFERROR(SUM(I14:AU14)/SUM(I15:AU15),0)</f>
        <v>1</v>
      </c>
    </row>
    <row r="15" spans="1:50" s="3" customFormat="1" ht="50.1" customHeight="1" thickTop="1" thickBot="1" x14ac:dyDescent="0.3">
      <c r="A15" s="120"/>
      <c r="B15" s="121"/>
      <c r="C15" s="116"/>
      <c r="D15" s="117"/>
      <c r="E15" s="116"/>
      <c r="F15" s="118"/>
      <c r="G15" s="119"/>
      <c r="H15" s="27" t="str">
        <f>'PANEL DE CONTROL DISTRITAL'!H19</f>
        <v xml:space="preserve">Credenciales recibidas 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0</v>
      </c>
      <c r="AK15" s="45">
        <v>0</v>
      </c>
      <c r="AL15" s="45">
        <v>0</v>
      </c>
      <c r="AM15" s="45">
        <v>0</v>
      </c>
      <c r="AN15" s="45">
        <v>0</v>
      </c>
      <c r="AO15" s="45">
        <v>0</v>
      </c>
      <c r="AP15" s="45">
        <v>0</v>
      </c>
      <c r="AQ15" s="45">
        <v>915</v>
      </c>
      <c r="AR15" s="45">
        <v>603</v>
      </c>
      <c r="AS15" s="45">
        <v>732</v>
      </c>
      <c r="AT15" s="45">
        <v>781</v>
      </c>
      <c r="AU15" s="45">
        <v>380</v>
      </c>
      <c r="AV15" s="109"/>
    </row>
    <row r="16" spans="1:50" s="3" customFormat="1" ht="50.1" customHeight="1" thickTop="1" thickBot="1" x14ac:dyDescent="0.3">
      <c r="A16" s="120">
        <f>'PANEL DE CONTROL DISTRITAL'!A21</f>
        <v>5</v>
      </c>
      <c r="B16" s="121" t="str">
        <f>'PANEL DE CONTROL DISTRITAL'!B21</f>
        <v>CONCILIACIÓN</v>
      </c>
      <c r="C16" s="116" t="str">
        <f>'PANEL DE CONTROL DISTRITAL'!C21</f>
        <v>Responsable de Módulo</v>
      </c>
      <c r="D16" s="117" t="str">
        <f>'PANEL DE CONTROL DISTRITAL'!D21</f>
        <v xml:space="preserve">Credenciales disponibles para entrega = </v>
      </c>
      <c r="E16" s="116" t="str">
        <f>'PANEL DE CONTROL DISTRITAL'!E21</f>
        <v>(Credenciales en resguardo / Credenciales totales en SIIRFE disponibles para entrega) x 100</v>
      </c>
      <c r="F16" s="118" t="str">
        <f>'PANEL DE CONTROL DISTRITAL'!F21</f>
        <v>Semanal (remesa)</v>
      </c>
      <c r="G16" s="119">
        <f>'PANEL DE CONTROL DISTRITAL'!G21</f>
        <v>1</v>
      </c>
      <c r="H16" s="27" t="str">
        <f>'PANEL DE CONTROL DISTRITAL'!H21</f>
        <v>Credenciales en resguardo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1761</v>
      </c>
      <c r="AR16" s="25">
        <v>1539</v>
      </c>
      <c r="AS16" s="25">
        <v>1483</v>
      </c>
      <c r="AT16" s="25">
        <v>1624</v>
      </c>
      <c r="AU16" s="25">
        <v>1459</v>
      </c>
      <c r="AV16" s="109">
        <f>IFERROR(SUM(I16:AU16)/SUM(I17:AU17),0)</f>
        <v>1</v>
      </c>
    </row>
    <row r="17" spans="1:48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'PANEL DE CONTROL DISTRITAL'!H22</f>
        <v>Credenciales totales en SIIRFE disponibles para entrega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1761</v>
      </c>
      <c r="AR17" s="45">
        <v>1539</v>
      </c>
      <c r="AS17" s="45">
        <v>1483</v>
      </c>
      <c r="AT17" s="45">
        <v>1624</v>
      </c>
      <c r="AU17" s="45">
        <v>1459</v>
      </c>
      <c r="AV17" s="109"/>
    </row>
    <row r="18" spans="1:48" ht="50.1" customHeight="1" thickTop="1" thickBot="1" x14ac:dyDescent="0.3">
      <c r="A18" s="120">
        <f>'PANEL DE CONTROL DISTRITAL'!A24</f>
        <v>6</v>
      </c>
      <c r="B18" s="121" t="str">
        <f>'PANEL DE CONTROL DISTRITAL'!B24</f>
        <v>ENTREGA</v>
      </c>
      <c r="C18" s="116" t="str">
        <f>'PANEL DE CONTROL DISTRITAL'!C24</f>
        <v>Operador de Equipo Tecnológico</v>
      </c>
      <c r="D18" s="117" t="str">
        <f>'PANEL DE CONTROL DISTRITAL'!D24</f>
        <v xml:space="preserve">Efectividad de entrega de CPV en MAC = </v>
      </c>
      <c r="E18" s="116" t="str">
        <f>'PANEL DE CONTROL DISTRITAL'!E24</f>
        <v>(Total de credenciales entregadas / Total de credenciales solicitadas) x 100</v>
      </c>
      <c r="F18" s="118" t="str">
        <f>'PANEL DE CONTROL DISTRITAL'!F24</f>
        <v>Semanal (remesa)</v>
      </c>
      <c r="G18" s="119">
        <f>'PANEL DE CONTROL DISTRITAL'!G24</f>
        <v>0.9</v>
      </c>
      <c r="H18" s="27" t="str">
        <f>'PANEL DE CONTROL DISTRITAL'!H24</f>
        <v xml:space="preserve">Total de credenciales entregadas 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0</v>
      </c>
      <c r="X18" s="25">
        <v>0</v>
      </c>
      <c r="Y18" s="25">
        <v>0</v>
      </c>
      <c r="Z18" s="25">
        <v>0</v>
      </c>
      <c r="AA18" s="25">
        <v>0</v>
      </c>
      <c r="AB18" s="25">
        <v>0</v>
      </c>
      <c r="AC18" s="25">
        <v>0</v>
      </c>
      <c r="AD18" s="25">
        <v>0</v>
      </c>
      <c r="AE18" s="25">
        <v>0</v>
      </c>
      <c r="AF18" s="25">
        <v>0</v>
      </c>
      <c r="AG18" s="25">
        <v>0</v>
      </c>
      <c r="AH18" s="25">
        <v>0</v>
      </c>
      <c r="AI18" s="25">
        <v>0</v>
      </c>
      <c r="AJ18" s="25">
        <v>0</v>
      </c>
      <c r="AK18" s="25">
        <v>0</v>
      </c>
      <c r="AL18" s="25">
        <v>0</v>
      </c>
      <c r="AM18" s="25">
        <v>0</v>
      </c>
      <c r="AN18" s="25">
        <v>0</v>
      </c>
      <c r="AO18" s="25">
        <v>0</v>
      </c>
      <c r="AP18" s="25">
        <v>0</v>
      </c>
      <c r="AQ18" s="25">
        <v>948</v>
      </c>
      <c r="AR18" s="25">
        <v>825</v>
      </c>
      <c r="AS18" s="25">
        <v>788</v>
      </c>
      <c r="AT18" s="25">
        <v>781</v>
      </c>
      <c r="AU18" s="25">
        <v>538</v>
      </c>
      <c r="AV18" s="109">
        <f>IFERROR(SUM(I18:AU18)/SUM(I19:AU19),0)</f>
        <v>0.99845599588265566</v>
      </c>
    </row>
    <row r="19" spans="1:48" ht="50.1" customHeight="1" thickTop="1" thickBot="1" x14ac:dyDescent="0.3">
      <c r="A19" s="120"/>
      <c r="B19" s="121"/>
      <c r="C19" s="116"/>
      <c r="D19" s="117"/>
      <c r="E19" s="116"/>
      <c r="F19" s="118"/>
      <c r="G19" s="119"/>
      <c r="H19" s="27" t="str">
        <f>'PANEL DE CONTROL DISTRITAL'!H25</f>
        <v xml:space="preserve"> Total de credenciales solicitadas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5">
        <v>0</v>
      </c>
      <c r="AL19" s="45">
        <v>0</v>
      </c>
      <c r="AM19" s="45">
        <v>0</v>
      </c>
      <c r="AN19" s="45">
        <v>0</v>
      </c>
      <c r="AO19" s="45">
        <v>0</v>
      </c>
      <c r="AP19" s="45">
        <v>0</v>
      </c>
      <c r="AQ19" s="45">
        <v>948</v>
      </c>
      <c r="AR19" s="45">
        <v>828</v>
      </c>
      <c r="AS19" s="45">
        <v>789</v>
      </c>
      <c r="AT19" s="45">
        <v>782</v>
      </c>
      <c r="AU19" s="45">
        <v>539</v>
      </c>
      <c r="AV19" s="109"/>
    </row>
    <row r="20" spans="1:48" ht="15.75" customHeight="1" thickTop="1" x14ac:dyDescent="0.25">
      <c r="B20" s="1" t="s">
        <v>113</v>
      </c>
      <c r="H20" s="57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14"/>
    </row>
    <row r="21" spans="1:48" ht="15.75" customHeight="1" x14ac:dyDescent="0.25">
      <c r="H21" s="59"/>
    </row>
    <row r="22" spans="1:48" ht="15.75" customHeight="1" x14ac:dyDescent="0.25">
      <c r="H22" s="59"/>
      <c r="I22" s="110" t="s">
        <v>114</v>
      </c>
      <c r="J22" s="110"/>
      <c r="K22" s="110"/>
      <c r="L22" s="110"/>
    </row>
    <row r="23" spans="1:48" ht="15.75" customHeight="1" x14ac:dyDescent="0.25">
      <c r="H23" s="59"/>
      <c r="I23" s="28"/>
      <c r="J23" s="29" t="s">
        <v>115</v>
      </c>
      <c r="K23" s="29"/>
      <c r="L23" s="29"/>
    </row>
    <row r="24" spans="1:48" ht="39" customHeight="1" x14ac:dyDescent="0.25">
      <c r="H24" s="59"/>
      <c r="I24" s="30"/>
      <c r="J24" s="29" t="s">
        <v>116</v>
      </c>
      <c r="K24" s="29"/>
      <c r="L24" s="29"/>
    </row>
    <row r="25" spans="1:48" ht="30" customHeight="1" x14ac:dyDescent="0.25">
      <c r="H25" s="59"/>
      <c r="I25" s="31"/>
      <c r="J25" s="29" t="s">
        <v>117</v>
      </c>
      <c r="K25" s="29"/>
      <c r="L25" s="29"/>
    </row>
    <row r="26" spans="1:48" ht="30" customHeight="1" thickBot="1" x14ac:dyDescent="0.3">
      <c r="H26" s="59"/>
      <c r="I26" s="29"/>
      <c r="J26" s="29"/>
      <c r="K26" s="29"/>
      <c r="L26" s="29"/>
    </row>
    <row r="27" spans="1:48" ht="30" customHeight="1" thickTop="1" thickBot="1" x14ac:dyDescent="0.3">
      <c r="B27" s="111" t="s">
        <v>118</v>
      </c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2"/>
    </row>
    <row r="28" spans="1:48" ht="30" customHeight="1" thickTop="1" thickBot="1" x14ac:dyDescent="0.3">
      <c r="B28" s="113" t="s">
        <v>119</v>
      </c>
      <c r="C28" s="113"/>
      <c r="D28" s="113"/>
      <c r="E28" s="113"/>
      <c r="F28" s="113"/>
      <c r="G28" s="114"/>
      <c r="H28" s="115" t="s">
        <v>120</v>
      </c>
      <c r="I28" s="113"/>
      <c r="J28" s="113"/>
      <c r="K28" s="113"/>
      <c r="L28" s="113"/>
      <c r="M28" s="114"/>
    </row>
    <row r="29" spans="1:48" ht="30" customHeight="1" thickTop="1" x14ac:dyDescent="0.25">
      <c r="B29" s="103"/>
      <c r="C29" s="104"/>
      <c r="D29" s="104"/>
      <c r="E29" s="104"/>
      <c r="F29" s="104"/>
      <c r="G29" s="105"/>
      <c r="H29" s="103"/>
      <c r="I29" s="104"/>
      <c r="J29" s="104"/>
      <c r="K29" s="104"/>
      <c r="L29" s="104"/>
      <c r="M29" s="105"/>
    </row>
    <row r="30" spans="1:48" ht="30" customHeight="1" thickBot="1" x14ac:dyDescent="0.3">
      <c r="B30" s="106"/>
      <c r="C30" s="107"/>
      <c r="D30" s="107"/>
      <c r="E30" s="107"/>
      <c r="F30" s="107"/>
      <c r="G30" s="108"/>
      <c r="H30" s="106"/>
      <c r="I30" s="107"/>
      <c r="J30" s="107"/>
      <c r="K30" s="107"/>
      <c r="L30" s="107"/>
      <c r="M30" s="108"/>
    </row>
    <row r="31" spans="1:48" ht="35.1" customHeight="1" thickTop="1" x14ac:dyDescent="0.25"/>
    <row r="32" spans="1:48" ht="8.1" customHeight="1" x14ac:dyDescent="0.25"/>
    <row r="33" ht="35.1" customHeight="1" x14ac:dyDescent="0.25"/>
    <row r="34" ht="35.1" customHeight="1" x14ac:dyDescent="0.25"/>
    <row r="35" ht="8.1" customHeight="1" x14ac:dyDescent="0.25"/>
    <row r="36" ht="35.1" customHeight="1" x14ac:dyDescent="0.25"/>
    <row r="37" ht="43.5" customHeight="1" x14ac:dyDescent="0.25"/>
    <row r="38" ht="8.1" customHeight="1" x14ac:dyDescent="0.25"/>
    <row r="39" ht="35.1" customHeight="1" x14ac:dyDescent="0.25"/>
    <row r="40" ht="35.1" customHeight="1" x14ac:dyDescent="0.25"/>
    <row r="41" ht="39" customHeight="1" x14ac:dyDescent="0.25"/>
  </sheetData>
  <mergeCells count="65">
    <mergeCell ref="AV16:AV17"/>
    <mergeCell ref="I22:L22"/>
    <mergeCell ref="B27:M27"/>
    <mergeCell ref="A16:A17"/>
    <mergeCell ref="B16:B17"/>
    <mergeCell ref="C16:C17"/>
    <mergeCell ref="D16:D17"/>
    <mergeCell ref="E16:E17"/>
    <mergeCell ref="AV18:AV19"/>
    <mergeCell ref="F16:F17"/>
    <mergeCell ref="G16:G17"/>
    <mergeCell ref="A14:A15"/>
    <mergeCell ref="B14:B15"/>
    <mergeCell ref="C14:C15"/>
    <mergeCell ref="D14:D15"/>
    <mergeCell ref="E14:E15"/>
    <mergeCell ref="E12:E13"/>
    <mergeCell ref="A8:A9"/>
    <mergeCell ref="B8:B9"/>
    <mergeCell ref="C8:C9"/>
    <mergeCell ref="D8:D9"/>
    <mergeCell ref="A10:A11"/>
    <mergeCell ref="B10:B11"/>
    <mergeCell ref="C10:C11"/>
    <mergeCell ref="D10:D11"/>
    <mergeCell ref="E10:E11"/>
    <mergeCell ref="E8:E9"/>
    <mergeCell ref="A12:A13"/>
    <mergeCell ref="B12:B13"/>
    <mergeCell ref="C12:C13"/>
    <mergeCell ref="D12:D13"/>
    <mergeCell ref="A1:AV1"/>
    <mergeCell ref="F2:G2"/>
    <mergeCell ref="A4:AV4"/>
    <mergeCell ref="A5:A7"/>
    <mergeCell ref="B5:H5"/>
    <mergeCell ref="I5:AU5"/>
    <mergeCell ref="AV5:AV7"/>
    <mergeCell ref="B6:D6"/>
    <mergeCell ref="E6:H6"/>
    <mergeCell ref="I6:AU6"/>
    <mergeCell ref="F8:F9"/>
    <mergeCell ref="G8:G9"/>
    <mergeCell ref="AV8:AV9"/>
    <mergeCell ref="AS2:AV2"/>
    <mergeCell ref="F10:F11"/>
    <mergeCell ref="G10:G11"/>
    <mergeCell ref="AV10:AV11"/>
    <mergeCell ref="F12:F13"/>
    <mergeCell ref="G12:G13"/>
    <mergeCell ref="AV12:AV13"/>
    <mergeCell ref="F14:F15"/>
    <mergeCell ref="G14:G15"/>
    <mergeCell ref="AV14:AV15"/>
    <mergeCell ref="B28:G28"/>
    <mergeCell ref="H28:M28"/>
    <mergeCell ref="B29:G30"/>
    <mergeCell ref="H29:M30"/>
    <mergeCell ref="A18:A19"/>
    <mergeCell ref="B18:B19"/>
    <mergeCell ref="C18:C19"/>
    <mergeCell ref="D18:D19"/>
    <mergeCell ref="E18:E19"/>
    <mergeCell ref="F18:F19"/>
    <mergeCell ref="G18:G19"/>
  </mergeCells>
  <conditionalFormatting sqref="AV8">
    <cfRule type="cellIs" dxfId="1223" priority="18" operator="greaterThan">
      <formula>95%</formula>
    </cfRule>
    <cfRule type="cellIs" dxfId="1222" priority="19" operator="greaterThanOrEqual">
      <formula>90%</formula>
    </cfRule>
    <cfRule type="cellIs" dxfId="1221" priority="20" operator="lessThan">
      <formula>89.99%</formula>
    </cfRule>
  </conditionalFormatting>
  <conditionalFormatting sqref="AV10">
    <cfRule type="cellIs" dxfId="1220" priority="15" operator="greaterThan">
      <formula>95%</formula>
    </cfRule>
    <cfRule type="cellIs" dxfId="1219" priority="16" operator="greaterThanOrEqual">
      <formula>90%</formula>
    </cfRule>
    <cfRule type="cellIs" dxfId="1218" priority="17" operator="lessThan">
      <formula>89.99%</formula>
    </cfRule>
  </conditionalFormatting>
  <conditionalFormatting sqref="AV12">
    <cfRule type="cellIs" dxfId="1217" priority="12" operator="greaterThan">
      <formula>95%</formula>
    </cfRule>
    <cfRule type="cellIs" dxfId="1216" priority="13" operator="greaterThanOrEqual">
      <formula>90%</formula>
    </cfRule>
    <cfRule type="cellIs" dxfId="1215" priority="14" operator="lessThan">
      <formula>89.99%</formula>
    </cfRule>
  </conditionalFormatting>
  <conditionalFormatting sqref="AV14">
    <cfRule type="cellIs" dxfId="1214" priority="9" operator="greaterThan">
      <formula>95%</formula>
    </cfRule>
    <cfRule type="cellIs" dxfId="1213" priority="10" operator="greaterThanOrEqual">
      <formula>90%</formula>
    </cfRule>
    <cfRule type="cellIs" dxfId="1212" priority="11" operator="lessThan">
      <formula>89.99%</formula>
    </cfRule>
  </conditionalFormatting>
  <conditionalFormatting sqref="AV18">
    <cfRule type="cellIs" dxfId="1211" priority="3" operator="greaterThan">
      <formula>95%</formula>
    </cfRule>
    <cfRule type="cellIs" dxfId="1210" priority="4" operator="greaterThanOrEqual">
      <formula>90%</formula>
    </cfRule>
    <cfRule type="cellIs" dxfId="1209" priority="5" operator="lessThan">
      <formula>89.99%</formula>
    </cfRule>
  </conditionalFormatting>
  <conditionalFormatting sqref="AV16">
    <cfRule type="cellIs" dxfId="1208" priority="1" operator="greaterThanOrEqual">
      <formula>100%</formula>
    </cfRule>
    <cfRule type="cellIs" dxfId="1207" priority="2" operator="lessThan">
      <formula>99.99%</formula>
    </cfRule>
  </conditionalFormatting>
  <dataValidations count="1">
    <dataValidation showDropDown="1" showInputMessage="1" showErrorMessage="1" sqref="G8:G19" xr:uid="{D50E7C61-BBF4-4B90-A1A9-2F33062888C3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570AC-8D24-45D7-BF25-9601502278F4}">
  <sheetPr>
    <tabColor theme="1" tint="4.9989318521683403E-2"/>
  </sheetPr>
  <dimension ref="A1:BH48"/>
  <sheetViews>
    <sheetView showGridLines="0" zoomScale="85" zoomScaleNormal="85" workbookViewId="0">
      <pane xSplit="9" ySplit="1" topLeftCell="AO8" activePane="bottomRight" state="frozen"/>
      <selection pane="topRight" activeCell="J1" sqref="J1"/>
      <selection pane="bottomLeft" activeCell="A2" sqref="A2"/>
      <selection pane="bottomRight" activeCell="AP26" sqref="AP26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16</v>
      </c>
      <c r="F2" s="122" t="s">
        <v>70</v>
      </c>
      <c r="G2" s="122"/>
      <c r="H2" s="22">
        <v>301652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'PANEL DE CONTROL DISTRITAL'!A9</f>
        <v>1</v>
      </c>
      <c r="B10" s="121" t="str">
        <f>'PANEL DE CONTROL DISTRITAL'!B9</f>
        <v>ENTREVISTA</v>
      </c>
      <c r="C10" s="116" t="str">
        <f>'PANEL DE CONTROL DISTRITAL'!C9</f>
        <v xml:space="preserve"> Auxiliar de Atención Ciudadana</v>
      </c>
      <c r="D10" s="117" t="str">
        <f>'PANEL DE CONTROL DISTRITAL'!D9</f>
        <v>Efectividad de la entrevista =</v>
      </c>
      <c r="E10" s="116" t="str">
        <f>'PANEL DE CONTROL DISTRITAL'!E9</f>
        <v>(Número de trámites aplicados / (Número de fichas requisitadas - Notificaciones de improcedencia de trámite)) x 100</v>
      </c>
      <c r="F10" s="118" t="str">
        <f>'PANEL DE CONTROL DISTRITAL'!F9</f>
        <v>Semanal (remesa)</v>
      </c>
      <c r="G10" s="119">
        <f>'PANEL DE CONTROL DISTRITAL'!G9</f>
        <v>0.9</v>
      </c>
      <c r="H10" s="27" t="str">
        <f>'PANEL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67</v>
      </c>
      <c r="AR10" s="25">
        <v>77</v>
      </c>
      <c r="AS10" s="25">
        <v>69</v>
      </c>
      <c r="AT10" s="25">
        <v>112</v>
      </c>
      <c r="AU10" s="25">
        <v>121</v>
      </c>
      <c r="AV10" s="109">
        <f>IFERROR(SUM(I10:AU10)/SUM(I11:AU11),0)</f>
        <v>1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67</v>
      </c>
      <c r="AR11" s="45">
        <v>77</v>
      </c>
      <c r="AS11" s="45">
        <v>69</v>
      </c>
      <c r="AT11" s="45">
        <v>112</v>
      </c>
      <c r="AU11" s="45">
        <v>121</v>
      </c>
      <c r="AV11" s="109"/>
    </row>
    <row r="12" spans="1:60" s="47" customFormat="1" ht="8.1" customHeight="1" thickTop="1" thickBot="1" x14ac:dyDescent="0.3">
      <c r="A12" s="120">
        <v>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'PANEL DE CONTROL DISTRITAL'!A12</f>
        <v>2</v>
      </c>
      <c r="B13" s="121" t="str">
        <f>'PANEL DE CONTROL DISTRITAL'!B12</f>
        <v>TRÁMITE</v>
      </c>
      <c r="C13" s="116" t="str">
        <f>'PANEL DE CONTROL DISTRITAL'!C12</f>
        <v>Operador de Equipo Tecnológico</v>
      </c>
      <c r="D13" s="117" t="str">
        <f>'PANEL DE CONTROL DISTRITAL'!D12</f>
        <v>Trámites exitosos efectivos=</v>
      </c>
      <c r="E13" s="116" t="str">
        <f>'PANEL DE CONTROL DISTRITAL'!E12</f>
        <v>(Número de trámites exitosos / Número de trámites aplicados) x 100</v>
      </c>
      <c r="F13" s="118" t="str">
        <f>'PANEL DE CONTROL DISTRITAL'!F12</f>
        <v>Semanal (remesa)</v>
      </c>
      <c r="G13" s="119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67</v>
      </c>
      <c r="AR13" s="25">
        <v>76</v>
      </c>
      <c r="AS13" s="25">
        <v>69</v>
      </c>
      <c r="AT13" s="25">
        <v>112</v>
      </c>
      <c r="AU13" s="25">
        <v>121</v>
      </c>
      <c r="AV13" s="109">
        <f>IFERROR(SUM(I13:AU13)/SUM(I14:AU14),0)</f>
        <v>0.99775784753363228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67</v>
      </c>
      <c r="AR14" s="45">
        <v>77</v>
      </c>
      <c r="AS14" s="45">
        <v>69</v>
      </c>
      <c r="AT14" s="45">
        <v>112</v>
      </c>
      <c r="AU14" s="45">
        <v>121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'PANEL DE CONTROL DISTRITAL'!A15</f>
        <v>3</v>
      </c>
      <c r="B16" s="121" t="str">
        <f>'PANEL DE CONTROL DISTRITAL'!B15</f>
        <v>TRANSFERENCIA</v>
      </c>
      <c r="C16" s="116" t="str">
        <f>'PANEL DE CONTROL DISTRITAL'!C15</f>
        <v>Responsable de Módulo</v>
      </c>
      <c r="D16" s="117" t="str">
        <f>'PANEL DE CONTROL DISTRITAL'!D15</f>
        <v xml:space="preserve">Transacciones exitosas = </v>
      </c>
      <c r="E16" s="116" t="str">
        <f>'PANEL DE CONTROL DISTRITAL'!E15</f>
        <v>(Número de Archivos de Transacción aceptados /Total de Archivos de Transacción procesados) x100</v>
      </c>
      <c r="F16" s="118" t="str">
        <f>'PANEL DE CONTROL DISTRITAL'!F15</f>
        <v>Semanal (remesa)</v>
      </c>
      <c r="G16" s="119">
        <f>'PANEL DE CONTROL DISTRITAL'!G15</f>
        <v>0.9</v>
      </c>
      <c r="H16" s="27" t="str">
        <f>'PANEL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67</v>
      </c>
      <c r="AR16" s="25">
        <v>77</v>
      </c>
      <c r="AS16" s="25">
        <v>69</v>
      </c>
      <c r="AT16" s="25">
        <v>112</v>
      </c>
      <c r="AU16" s="25">
        <v>121</v>
      </c>
      <c r="AV16" s="109">
        <f>IFERROR(SUM(I16:AU16)/SUM(I17:AU17),0)</f>
        <v>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67</v>
      </c>
      <c r="AR17" s="45">
        <v>77</v>
      </c>
      <c r="AS17" s="45">
        <v>69</v>
      </c>
      <c r="AT17" s="45">
        <v>112</v>
      </c>
      <c r="AU17" s="45">
        <v>121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'PANEL DE CONTROL DISTRITAL'!A18</f>
        <v>4</v>
      </c>
      <c r="B19" s="121" t="str">
        <f>'PANEL DE CONTROL DISTRITAL'!B18</f>
        <v>CONCILIACIÓN</v>
      </c>
      <c r="C19" s="116" t="str">
        <f>'PANEL DE CONTROL DISTRITAL'!C18</f>
        <v>Responsable de Módulo</v>
      </c>
      <c r="D19" s="117" t="str">
        <f>'PANEL DE CONTROL DISTRITAL'!D18</f>
        <v xml:space="preserve">Credenciales disponibles para entrega = </v>
      </c>
      <c r="E19" s="116" t="str">
        <f>'PANEL DE CONTROL DISTRITAL'!E18</f>
        <v>((Credenciales recibidas - credenciales inconsistentes) / Credenciales recibidas) x 100</v>
      </c>
      <c r="F19" s="118" t="str">
        <f>'PANEL DE CONTROL DISTRITAL'!F18</f>
        <v>Semanal (remesa)</v>
      </c>
      <c r="G19" s="119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174</v>
      </c>
      <c r="AR19" s="25">
        <v>52</v>
      </c>
      <c r="AS19" s="25">
        <v>69</v>
      </c>
      <c r="AT19" s="25">
        <v>58</v>
      </c>
      <c r="AU19" s="25">
        <v>98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174</v>
      </c>
      <c r="AR20" s="45">
        <v>52</v>
      </c>
      <c r="AS20" s="45">
        <v>69</v>
      </c>
      <c r="AT20" s="45">
        <v>58</v>
      </c>
      <c r="AU20" s="45">
        <v>98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'PANEL DE CONTROL DISTRITAL'!A21</f>
        <v>5</v>
      </c>
      <c r="B22" s="121" t="str">
        <f>'PANEL DE CONTROL DISTRITAL'!B21</f>
        <v>CONCILIACIÓN</v>
      </c>
      <c r="C22" s="116" t="str">
        <f>'PANEL DE CONTROL DISTRITAL'!C21</f>
        <v>Responsable de Módulo</v>
      </c>
      <c r="D22" s="117" t="str">
        <f>'PANEL DE CONTROL DISTRITAL'!D21</f>
        <v xml:space="preserve">Credenciales disponibles para entrega = </v>
      </c>
      <c r="E22" s="116" t="str">
        <f>'PANEL DE CONTROL DISTRITAL'!E21</f>
        <v>(Credenciales en resguardo / Credenciales totales en SIIRFE disponibles para entrega) x 100</v>
      </c>
      <c r="F22" s="118" t="str">
        <f>'PANEL DE CONTROL DISTRITAL'!F21</f>
        <v>Semanal (remesa)</v>
      </c>
      <c r="G22" s="119">
        <f>'PANEL DE CONTROL DISTRITAL'!G21</f>
        <v>1</v>
      </c>
      <c r="H22" s="27" t="str">
        <f>'PANEL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411</v>
      </c>
      <c r="AR22" s="25">
        <v>397</v>
      </c>
      <c r="AS22" s="25">
        <v>393</v>
      </c>
      <c r="AT22" s="25">
        <v>288</v>
      </c>
      <c r="AU22" s="25">
        <v>308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411</v>
      </c>
      <c r="AR23" s="45">
        <v>397</v>
      </c>
      <c r="AS23" s="45">
        <v>393</v>
      </c>
      <c r="AT23" s="45">
        <v>288</v>
      </c>
      <c r="AU23" s="45">
        <v>308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'PANEL DE CONTROL DISTRITAL'!A24</f>
        <v>6</v>
      </c>
      <c r="B25" s="121" t="str">
        <f>'PANEL DE CONTROL DISTRITAL'!B24</f>
        <v>ENTREGA</v>
      </c>
      <c r="C25" s="116" t="str">
        <f>'PANEL DE CONTROL DISTRITAL'!C24</f>
        <v>Operador de Equipo Tecnológico</v>
      </c>
      <c r="D25" s="117" t="str">
        <f>'PANEL DE CONTROL DISTRITAL'!D24</f>
        <v xml:space="preserve">Efectividad de entrega de CPV en MAC = </v>
      </c>
      <c r="E25" s="116" t="str">
        <f>'PANEL DE CONTROL DISTRITAL'!E24</f>
        <v>(Total de credenciales entregadas / Total de credenciales solicitadas) x 100</v>
      </c>
      <c r="F25" s="118" t="str">
        <f>'PANEL DE CONTROL DISTRITAL'!F24</f>
        <v>Semanal (remesa)</v>
      </c>
      <c r="G25" s="119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61</v>
      </c>
      <c r="AR25" s="25">
        <v>66</v>
      </c>
      <c r="AS25" s="25">
        <v>73</v>
      </c>
      <c r="AT25" s="25">
        <v>163</v>
      </c>
      <c r="AU25" s="25">
        <v>74</v>
      </c>
      <c r="AV25" s="109">
        <f>IFERROR(SUM(I25:AU25)/SUM(I26:AU26),0)</f>
        <v>1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61</v>
      </c>
      <c r="AR26" s="45">
        <v>66</v>
      </c>
      <c r="AS26" s="45">
        <v>73</v>
      </c>
      <c r="AT26" s="45">
        <v>163</v>
      </c>
      <c r="AU26" s="45">
        <v>74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AV25:AV26"/>
    <mergeCell ref="I29:L29"/>
    <mergeCell ref="B34:M34"/>
    <mergeCell ref="B35:G35"/>
    <mergeCell ref="H35:M35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A10:A11"/>
    <mergeCell ref="B10:B11"/>
    <mergeCell ref="C10:C11"/>
    <mergeCell ref="D10:D11"/>
    <mergeCell ref="E10:E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1206" priority="15" operator="greaterThan">
      <formula>95%</formula>
    </cfRule>
    <cfRule type="cellIs" dxfId="1205" priority="16" operator="greaterThanOrEqual">
      <formula>90%</formula>
    </cfRule>
    <cfRule type="cellIs" dxfId="1204" priority="17" operator="lessThan">
      <formula>89.99%</formula>
    </cfRule>
  </conditionalFormatting>
  <conditionalFormatting sqref="AV13">
    <cfRule type="cellIs" dxfId="1203" priority="12" operator="greaterThan">
      <formula>95%</formula>
    </cfRule>
    <cfRule type="cellIs" dxfId="1202" priority="13" operator="greaterThanOrEqual">
      <formula>90%</formula>
    </cfRule>
    <cfRule type="cellIs" dxfId="1201" priority="14" operator="lessThan">
      <formula>89.99%</formula>
    </cfRule>
  </conditionalFormatting>
  <conditionalFormatting sqref="AV16">
    <cfRule type="cellIs" dxfId="1200" priority="9" operator="greaterThan">
      <formula>95%</formula>
    </cfRule>
    <cfRule type="cellIs" dxfId="1199" priority="10" operator="greaterThanOrEqual">
      <formula>90%</formula>
    </cfRule>
    <cfRule type="cellIs" dxfId="1198" priority="11" operator="lessThan">
      <formula>89.99%</formula>
    </cfRule>
  </conditionalFormatting>
  <conditionalFormatting sqref="AV19">
    <cfRule type="cellIs" dxfId="1197" priority="6" operator="greaterThan">
      <formula>95%</formula>
    </cfRule>
    <cfRule type="cellIs" dxfId="1196" priority="7" operator="greaterThanOrEqual">
      <formula>90%</formula>
    </cfRule>
    <cfRule type="cellIs" dxfId="1195" priority="8" operator="lessThan">
      <formula>89.99%</formula>
    </cfRule>
  </conditionalFormatting>
  <conditionalFormatting sqref="AV25">
    <cfRule type="cellIs" dxfId="1194" priority="3" operator="greaterThan">
      <formula>95%</formula>
    </cfRule>
    <cfRule type="cellIs" dxfId="1193" priority="4" operator="greaterThanOrEqual">
      <formula>90%</formula>
    </cfRule>
    <cfRule type="cellIs" dxfId="1192" priority="5" operator="lessThan">
      <formula>89.99%</formula>
    </cfRule>
  </conditionalFormatting>
  <conditionalFormatting sqref="AV22">
    <cfRule type="cellIs" dxfId="1191" priority="1" operator="greaterThanOrEqual">
      <formula>100%</formula>
    </cfRule>
    <cfRule type="cellIs" dxfId="1190" priority="2" operator="lessThan">
      <formula>99.99%</formula>
    </cfRule>
  </conditionalFormatting>
  <dataValidations count="1">
    <dataValidation showDropDown="1" showInputMessage="1" showErrorMessage="1" sqref="C21 G19:G23 G10:G11 G16:G17 G13:G14 G25:G26" xr:uid="{093B3C66-A4B7-493E-8849-400F26AD1A09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4A9CD-AE8D-4630-8F6B-D16EB9E5768E}">
  <sheetPr>
    <tabColor theme="1" tint="4.9989318521683403E-2"/>
  </sheetPr>
  <dimension ref="A1:BH48"/>
  <sheetViews>
    <sheetView showGridLines="0" zoomScale="78" zoomScaleNormal="78" workbookViewId="0">
      <pane xSplit="10" ySplit="1" topLeftCell="AH2" activePane="bottomRight" state="frozen"/>
      <selection pane="topRight" activeCell="K1" sqref="K1"/>
      <selection pane="bottomLeft" activeCell="A2" sqref="A2"/>
      <selection pane="bottomRight" activeCell="AP26" sqref="AP26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16</v>
      </c>
      <c r="F2" s="122" t="s">
        <v>70</v>
      </c>
      <c r="G2" s="122"/>
      <c r="H2" s="22">
        <v>301653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'PANEL DE CONTROL DISTRITAL'!A9</f>
        <v>1</v>
      </c>
      <c r="B10" s="121" t="str">
        <f>'PANEL DE CONTROL DISTRITAL'!B9</f>
        <v>ENTREVISTA</v>
      </c>
      <c r="C10" s="116" t="str">
        <f>'PANEL DE CONTROL DISTRITAL'!C9</f>
        <v xml:space="preserve"> Auxiliar de Atención Ciudadana</v>
      </c>
      <c r="D10" s="117" t="str">
        <f>'PANEL DE CONTROL DISTRITAL'!D9</f>
        <v>Efectividad de la entrevista =</v>
      </c>
      <c r="E10" s="116" t="str">
        <f>'PANEL DE CONTROL DISTRITAL'!E9</f>
        <v>(Número de trámites aplicados / (Número de fichas requisitadas - Notificaciones de improcedencia de trámite)) x 100</v>
      </c>
      <c r="F10" s="118" t="str">
        <f>'PANEL DE CONTROL DISTRITAL'!F9</f>
        <v>Semanal (remesa)</v>
      </c>
      <c r="G10" s="119">
        <f>'PANEL DE CONTROL DISTRITAL'!G9</f>
        <v>0.9</v>
      </c>
      <c r="H10" s="27" t="str">
        <f>'PANEL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160</v>
      </c>
      <c r="AR10" s="25">
        <v>117</v>
      </c>
      <c r="AS10" s="25">
        <v>117</v>
      </c>
      <c r="AT10" s="25">
        <v>80</v>
      </c>
      <c r="AU10" s="25">
        <v>28</v>
      </c>
      <c r="AV10" s="109">
        <f>IFERROR(SUM(I10:AU10)/SUM(I11:AU11),0)</f>
        <v>1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160</v>
      </c>
      <c r="AR11" s="45">
        <v>117</v>
      </c>
      <c r="AS11" s="45">
        <v>117</v>
      </c>
      <c r="AT11" s="45">
        <v>80</v>
      </c>
      <c r="AU11" s="45">
        <v>28</v>
      </c>
      <c r="AV11" s="109"/>
    </row>
    <row r="12" spans="1:60" s="47" customFormat="1" ht="8.1" customHeight="1" thickTop="1" thickBot="1" x14ac:dyDescent="0.3">
      <c r="A12" s="120">
        <v>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'PANEL DE CONTROL DISTRITAL'!A12</f>
        <v>2</v>
      </c>
      <c r="B13" s="121" t="str">
        <f>'PANEL DE CONTROL DISTRITAL'!B12</f>
        <v>TRÁMITE</v>
      </c>
      <c r="C13" s="116" t="str">
        <f>'PANEL DE CONTROL DISTRITAL'!C12</f>
        <v>Operador de Equipo Tecnológico</v>
      </c>
      <c r="D13" s="117" t="str">
        <f>'PANEL DE CONTROL DISTRITAL'!D12</f>
        <v>Trámites exitosos efectivos=</v>
      </c>
      <c r="E13" s="116" t="str">
        <f>'PANEL DE CONTROL DISTRITAL'!E12</f>
        <v>(Número de trámites exitosos / Número de trámites aplicados) x 100</v>
      </c>
      <c r="F13" s="118" t="str">
        <f>'PANEL DE CONTROL DISTRITAL'!F12</f>
        <v>Semanal (remesa)</v>
      </c>
      <c r="G13" s="119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160</v>
      </c>
      <c r="AR13" s="25">
        <v>116</v>
      </c>
      <c r="AS13" s="25">
        <v>117</v>
      </c>
      <c r="AT13" s="25">
        <v>80</v>
      </c>
      <c r="AU13" s="25">
        <v>28</v>
      </c>
      <c r="AV13" s="109">
        <f>IFERROR(SUM(I13:AU13)/SUM(I14:AU14),0)</f>
        <v>0.99800796812749004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160</v>
      </c>
      <c r="AR14" s="45">
        <v>117</v>
      </c>
      <c r="AS14" s="45">
        <v>117</v>
      </c>
      <c r="AT14" s="45">
        <v>80</v>
      </c>
      <c r="AU14" s="45">
        <v>28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'PANEL DE CONTROL DISTRITAL'!A15</f>
        <v>3</v>
      </c>
      <c r="B16" s="121" t="str">
        <f>'PANEL DE CONTROL DISTRITAL'!B15</f>
        <v>TRANSFERENCIA</v>
      </c>
      <c r="C16" s="116" t="str">
        <f>'PANEL DE CONTROL DISTRITAL'!C15</f>
        <v>Responsable de Módulo</v>
      </c>
      <c r="D16" s="117" t="str">
        <f>'PANEL DE CONTROL DISTRITAL'!D15</f>
        <v xml:space="preserve">Transacciones exitosas = </v>
      </c>
      <c r="E16" s="116" t="str">
        <f>'PANEL DE CONTROL DISTRITAL'!E15</f>
        <v>(Número de Archivos de Transacción aceptados /Total de Archivos de Transacción procesados) x100</v>
      </c>
      <c r="F16" s="118" t="str">
        <f>'PANEL DE CONTROL DISTRITAL'!F15</f>
        <v>Semanal (remesa)</v>
      </c>
      <c r="G16" s="119">
        <f>'PANEL DE CONTROL DISTRITAL'!G15</f>
        <v>0.9</v>
      </c>
      <c r="H16" s="27" t="str">
        <f>'PANEL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160</v>
      </c>
      <c r="AR16" s="25">
        <v>117</v>
      </c>
      <c r="AS16" s="25">
        <v>117</v>
      </c>
      <c r="AT16" s="25">
        <v>80</v>
      </c>
      <c r="AU16" s="25">
        <v>28</v>
      </c>
      <c r="AV16" s="109">
        <f>IFERROR(SUM(I16:AU16)/SUM(I17:AU17),0)</f>
        <v>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160</v>
      </c>
      <c r="AR17" s="45">
        <v>117</v>
      </c>
      <c r="AS17" s="45">
        <v>117</v>
      </c>
      <c r="AT17" s="45">
        <v>80</v>
      </c>
      <c r="AU17" s="45">
        <v>28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'PANEL DE CONTROL DISTRITAL'!A18</f>
        <v>4</v>
      </c>
      <c r="B19" s="121" t="str">
        <f>'PANEL DE CONTROL DISTRITAL'!B18</f>
        <v>CONCILIACIÓN</v>
      </c>
      <c r="C19" s="116" t="str">
        <f>'PANEL DE CONTROL DISTRITAL'!C18</f>
        <v>Responsable de Módulo</v>
      </c>
      <c r="D19" s="117" t="str">
        <f>'PANEL DE CONTROL DISTRITAL'!D18</f>
        <v xml:space="preserve">Credenciales disponibles para entrega = </v>
      </c>
      <c r="E19" s="116" t="str">
        <f>'PANEL DE CONTROL DISTRITAL'!E18</f>
        <v>((Credenciales recibidas - credenciales inconsistentes) / Credenciales recibidas) x 100</v>
      </c>
      <c r="F19" s="118" t="str">
        <f>'PANEL DE CONTROL DISTRITAL'!F18</f>
        <v>Semanal (remesa)</v>
      </c>
      <c r="G19" s="119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437</v>
      </c>
      <c r="AR19" s="25">
        <v>0</v>
      </c>
      <c r="AS19" s="25">
        <v>151</v>
      </c>
      <c r="AT19" s="25">
        <v>0</v>
      </c>
      <c r="AU19" s="25">
        <v>163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437</v>
      </c>
      <c r="AR20" s="45">
        <v>0</v>
      </c>
      <c r="AS20" s="45">
        <v>151</v>
      </c>
      <c r="AT20" s="45">
        <v>0</v>
      </c>
      <c r="AU20" s="45">
        <v>163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'PANEL DE CONTROL DISTRITAL'!A21</f>
        <v>5</v>
      </c>
      <c r="B22" s="121" t="str">
        <f>'PANEL DE CONTROL DISTRITAL'!B21</f>
        <v>CONCILIACIÓN</v>
      </c>
      <c r="C22" s="116" t="str">
        <f>'PANEL DE CONTROL DISTRITAL'!C21</f>
        <v>Responsable de Módulo</v>
      </c>
      <c r="D22" s="117" t="str">
        <f>'PANEL DE CONTROL DISTRITAL'!D21</f>
        <v xml:space="preserve">Credenciales disponibles para entrega = </v>
      </c>
      <c r="E22" s="116" t="str">
        <f>'PANEL DE CONTROL DISTRITAL'!E21</f>
        <v>(Credenciales en resguardo / Credenciales totales en SIIRFE disponibles para entrega) x 100</v>
      </c>
      <c r="F22" s="118" t="str">
        <f>'PANEL DE CONTROL DISTRITAL'!F21</f>
        <v>Semanal (remesa)</v>
      </c>
      <c r="G22" s="119">
        <f>'PANEL DE CONTROL DISTRITAL'!G21</f>
        <v>1</v>
      </c>
      <c r="H22" s="27" t="str">
        <f>'PANEL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425</v>
      </c>
      <c r="AR22" s="25">
        <v>262</v>
      </c>
      <c r="AS22" s="25">
        <v>166</v>
      </c>
      <c r="AT22" s="25">
        <v>248</v>
      </c>
      <c r="AU22" s="25">
        <v>327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425</v>
      </c>
      <c r="AR23" s="45">
        <v>262</v>
      </c>
      <c r="AS23" s="45">
        <v>166</v>
      </c>
      <c r="AT23" s="45">
        <v>248</v>
      </c>
      <c r="AU23" s="45">
        <v>327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'PANEL DE CONTROL DISTRITAL'!A24</f>
        <v>6</v>
      </c>
      <c r="B25" s="121" t="str">
        <f>'PANEL DE CONTROL DISTRITAL'!B24</f>
        <v>ENTREGA</v>
      </c>
      <c r="C25" s="116" t="str">
        <f>'PANEL DE CONTROL DISTRITAL'!C24</f>
        <v>Operador de Equipo Tecnológico</v>
      </c>
      <c r="D25" s="117" t="str">
        <f>'PANEL DE CONTROL DISTRITAL'!D24</f>
        <v xml:space="preserve">Efectividad de entrega de CPV en MAC = </v>
      </c>
      <c r="E25" s="116" t="str">
        <f>'PANEL DE CONTROL DISTRITAL'!E24</f>
        <v>(Total de credenciales entregadas / Total de credenciales solicitadas) x 100</v>
      </c>
      <c r="F25" s="118" t="str">
        <f>'PANEL DE CONTROL DISTRITAL'!F24</f>
        <v>Semanal (remesa)</v>
      </c>
      <c r="G25" s="119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101</v>
      </c>
      <c r="AR25" s="25">
        <v>163</v>
      </c>
      <c r="AS25" s="25">
        <v>247</v>
      </c>
      <c r="AT25" s="25">
        <v>94</v>
      </c>
      <c r="AU25" s="25">
        <v>80</v>
      </c>
      <c r="AV25" s="109">
        <f>IFERROR(SUM(I25:AU25)/SUM(I26:AU26),0)</f>
        <v>1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101</v>
      </c>
      <c r="AR26" s="45">
        <v>163</v>
      </c>
      <c r="AS26" s="45">
        <v>247</v>
      </c>
      <c r="AT26" s="45">
        <v>94</v>
      </c>
      <c r="AU26" s="45">
        <v>80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  <c r="AT32" s="1" t="s">
        <v>121</v>
      </c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AV25:AV26"/>
    <mergeCell ref="I29:L29"/>
    <mergeCell ref="B34:M34"/>
    <mergeCell ref="B35:G35"/>
    <mergeCell ref="H35:M35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A10:A11"/>
    <mergeCell ref="B10:B11"/>
    <mergeCell ref="C10:C11"/>
    <mergeCell ref="D10:D11"/>
    <mergeCell ref="E10:E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1189" priority="15" operator="greaterThan">
      <formula>95%</formula>
    </cfRule>
    <cfRule type="cellIs" dxfId="1188" priority="16" operator="greaterThanOrEqual">
      <formula>90%</formula>
    </cfRule>
    <cfRule type="cellIs" dxfId="1187" priority="17" operator="lessThan">
      <formula>89.99%</formula>
    </cfRule>
  </conditionalFormatting>
  <conditionalFormatting sqref="AV13">
    <cfRule type="cellIs" dxfId="1186" priority="12" operator="greaterThan">
      <formula>95%</formula>
    </cfRule>
    <cfRule type="cellIs" dxfId="1185" priority="13" operator="greaterThanOrEqual">
      <formula>90%</formula>
    </cfRule>
    <cfRule type="cellIs" dxfId="1184" priority="14" operator="lessThan">
      <formula>89.99%</formula>
    </cfRule>
  </conditionalFormatting>
  <conditionalFormatting sqref="AV16">
    <cfRule type="cellIs" dxfId="1183" priority="9" operator="greaterThan">
      <formula>95%</formula>
    </cfRule>
    <cfRule type="cellIs" dxfId="1182" priority="10" operator="greaterThanOrEqual">
      <formula>90%</formula>
    </cfRule>
    <cfRule type="cellIs" dxfId="1181" priority="11" operator="lessThan">
      <formula>89.99%</formula>
    </cfRule>
  </conditionalFormatting>
  <conditionalFormatting sqref="AV19">
    <cfRule type="cellIs" dxfId="1180" priority="6" operator="greaterThan">
      <formula>95%</formula>
    </cfRule>
    <cfRule type="cellIs" dxfId="1179" priority="7" operator="greaterThanOrEqual">
      <formula>90%</formula>
    </cfRule>
    <cfRule type="cellIs" dxfId="1178" priority="8" operator="lessThan">
      <formula>89.99%</formula>
    </cfRule>
  </conditionalFormatting>
  <conditionalFormatting sqref="AV25">
    <cfRule type="cellIs" dxfId="1177" priority="3" operator="greaterThan">
      <formula>95%</formula>
    </cfRule>
    <cfRule type="cellIs" dxfId="1176" priority="4" operator="greaterThanOrEqual">
      <formula>90%</formula>
    </cfRule>
    <cfRule type="cellIs" dxfId="1175" priority="5" operator="lessThan">
      <formula>89.99%</formula>
    </cfRule>
  </conditionalFormatting>
  <conditionalFormatting sqref="AV22">
    <cfRule type="cellIs" dxfId="1174" priority="1" operator="greaterThanOrEqual">
      <formula>100%</formula>
    </cfRule>
    <cfRule type="cellIs" dxfId="1173" priority="2" operator="lessThan">
      <formula>99.99%</formula>
    </cfRule>
  </conditionalFormatting>
  <dataValidations count="1">
    <dataValidation showDropDown="1" showInputMessage="1" showErrorMessage="1" sqref="C21 G19:G23 G10:G11 G16:G17 G13:G14 G25:G26" xr:uid="{BDA85051-5814-4E78-A84E-36375035EED3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A1BFC-9142-44A5-8CB0-4CF99AF103F5}">
  <sheetPr>
    <tabColor theme="5"/>
  </sheetPr>
  <dimension ref="A1:BH48"/>
  <sheetViews>
    <sheetView showGridLines="0" zoomScale="85" zoomScaleNormal="85" workbookViewId="0">
      <selection activeCell="A10" sqref="A10:AV26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17</v>
      </c>
      <c r="F2" s="122" t="s">
        <v>70</v>
      </c>
      <c r="G2" s="122"/>
      <c r="H2" s="22">
        <v>301751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'[1]PANEL DE CONTROL DISTRITAL'!A9</f>
        <v>1</v>
      </c>
      <c r="B10" s="121" t="str">
        <f>'[1]PANEL DE CONTROL DISTRITAL'!B9</f>
        <v>ENTREVISTA</v>
      </c>
      <c r="C10" s="116" t="str">
        <f>'[1]PANEL DE CONTROL DISTRITAL'!C9</f>
        <v xml:space="preserve"> Auxiliar de Atención Ciudadana</v>
      </c>
      <c r="D10" s="117" t="str">
        <f>'[1]PANEL DE CONTROL DISTRITAL'!D9</f>
        <v>Efectividad de la entrevista =</v>
      </c>
      <c r="E10" s="116" t="str">
        <f>'[1]PANEL DE CONTROL DISTRITAL'!E9</f>
        <v>(Número de trámites aplicados / (Número de fichas requisitadas - Notificaciones de improcedencia de trámite)) x 100</v>
      </c>
      <c r="F10" s="118" t="str">
        <f>'[1]PANEL DE CONTROL DISTRITAL'!F9</f>
        <v>Semanal (remesa)</v>
      </c>
      <c r="G10" s="119">
        <f>'[1]PANEL DE CONTROL DISTRITAL'!G9</f>
        <v>0.9</v>
      </c>
      <c r="H10" s="27" t="str">
        <f>'[1]PANEL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236</v>
      </c>
      <c r="AR10" s="25">
        <v>260</v>
      </c>
      <c r="AS10" s="25">
        <v>266</v>
      </c>
      <c r="AT10" s="25">
        <v>217</v>
      </c>
      <c r="AU10" s="25">
        <v>166</v>
      </c>
      <c r="AV10" s="109">
        <f>IFERROR(SUM(I10:AU10)/SUM(I11:AU11),0)</f>
        <v>1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'[1]PANEL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236</v>
      </c>
      <c r="AR11" s="45">
        <v>260</v>
      </c>
      <c r="AS11" s="45">
        <v>266</v>
      </c>
      <c r="AT11" s="45">
        <v>217</v>
      </c>
      <c r="AU11" s="45">
        <v>166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'[1]PANEL DE CONTROL DISTRITAL'!A12</f>
        <v>2</v>
      </c>
      <c r="B13" s="121" t="str">
        <f>'[1]PANEL DE CONTROL DISTRITAL'!B12</f>
        <v>TRÁMITE</v>
      </c>
      <c r="C13" s="116" t="str">
        <f>'[1]PANEL DE CONTROL DISTRITAL'!C12</f>
        <v>Operador de Equipo Tecnológico</v>
      </c>
      <c r="D13" s="117" t="str">
        <f>'[1]PANEL DE CONTROL DISTRITAL'!D12</f>
        <v>Trámites exitosos efectivos=</v>
      </c>
      <c r="E13" s="116" t="str">
        <f>'[1]PANEL DE CONTROL DISTRITAL'!E12</f>
        <v>(Número de trámites exitosos / Número de trámites aplicados) x 100</v>
      </c>
      <c r="F13" s="118" t="str">
        <f>'[1]PANEL DE CONTROL DISTRITAL'!F12</f>
        <v>Semanal (remesa)</v>
      </c>
      <c r="G13" s="119">
        <f>'[1]PANEL DE CONTROL DISTRITAL'!G12</f>
        <v>0.9</v>
      </c>
      <c r="H13" s="27" t="str">
        <f>'[1]PANEL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235</v>
      </c>
      <c r="AR13" s="25">
        <v>258</v>
      </c>
      <c r="AS13" s="25">
        <v>265</v>
      </c>
      <c r="AT13" s="25">
        <v>214</v>
      </c>
      <c r="AU13" s="25">
        <v>166</v>
      </c>
      <c r="AV13" s="109">
        <f>IFERROR(SUM(I13:AU13)/SUM(I14:AU14),0)</f>
        <v>0.99388646288209603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'[1]PANEL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236</v>
      </c>
      <c r="AR14" s="45">
        <v>260</v>
      </c>
      <c r="AS14" s="45">
        <v>266</v>
      </c>
      <c r="AT14" s="45">
        <v>217</v>
      </c>
      <c r="AU14" s="45">
        <v>166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'[1]PANEL DE CONTROL DISTRITAL'!A15</f>
        <v>3</v>
      </c>
      <c r="B16" s="121" t="str">
        <f>'[1]PANEL DE CONTROL DISTRITAL'!B15</f>
        <v>TRANSFERENCIA</v>
      </c>
      <c r="C16" s="116" t="str">
        <f>'[1]PANEL DE CONTROL DISTRITAL'!C15</f>
        <v>Responsable de Módulo</v>
      </c>
      <c r="D16" s="117" t="str">
        <f>'[1]PANEL DE CONTROL DISTRITAL'!D15</f>
        <v xml:space="preserve">Transacciones exitosas = </v>
      </c>
      <c r="E16" s="116" t="str">
        <f>'[1]PANEL DE CONTROL DISTRITAL'!E15</f>
        <v>(Número de Archivos de Transacción aceptados /Total de Archivos de Transacción procesados) x100</v>
      </c>
      <c r="F16" s="118" t="str">
        <f>'[1]PANEL DE CONTROL DISTRITAL'!F15</f>
        <v>Semanal (remesa)</v>
      </c>
      <c r="G16" s="119">
        <f>'[1]PANEL DE CONTROL DISTRITAL'!G15</f>
        <v>0.9</v>
      </c>
      <c r="H16" s="27" t="str">
        <f>'[1]PANEL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235</v>
      </c>
      <c r="AR16" s="25">
        <v>258</v>
      </c>
      <c r="AS16" s="25">
        <v>265</v>
      </c>
      <c r="AT16" s="25">
        <v>214</v>
      </c>
      <c r="AU16" s="25">
        <v>166</v>
      </c>
      <c r="AV16" s="109">
        <f>IFERROR(SUM(I16:AU16)/SUM(I17:AU17),0)</f>
        <v>0.99388646288209603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'[1]PANEL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236</v>
      </c>
      <c r="AR17" s="45">
        <v>260</v>
      </c>
      <c r="AS17" s="45">
        <v>266</v>
      </c>
      <c r="AT17" s="45">
        <v>217</v>
      </c>
      <c r="AU17" s="45">
        <v>166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'[1]PANEL DE CONTROL DISTRITAL'!A18</f>
        <v>4</v>
      </c>
      <c r="B19" s="121" t="str">
        <f>'[1]PANEL DE CONTROL DISTRITAL'!B18</f>
        <v>CONCILIACIÓN</v>
      </c>
      <c r="C19" s="116" t="str">
        <f>'[1]PANEL DE CONTROL DISTRITAL'!C18</f>
        <v>Responsable de Módulo</v>
      </c>
      <c r="D19" s="117" t="str">
        <f>'[1]PANEL DE CONTROL DISTRITAL'!D18</f>
        <v xml:space="preserve">Credenciales disponibles para entrega = </v>
      </c>
      <c r="E19" s="116" t="str">
        <f>'[1]PANEL DE CONTROL DISTRITAL'!E18</f>
        <v>((Credenciales recibidas - credenciales inconsistentes) / Credenciales recibidas) x 100</v>
      </c>
      <c r="F19" s="118" t="str">
        <f>'[1]PANEL DE CONTROL DISTRITAL'!F18</f>
        <v>Semanal (remesa)</v>
      </c>
      <c r="G19" s="119">
        <f>'[1]PANEL DE CONTROL DISTRITAL'!G18</f>
        <v>0.9</v>
      </c>
      <c r="H19" s="27" t="str">
        <f>'[1]PANEL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435</v>
      </c>
      <c r="AR19" s="25">
        <v>151</v>
      </c>
      <c r="AS19" s="25">
        <v>370</v>
      </c>
      <c r="AT19" s="25">
        <v>238</v>
      </c>
      <c r="AU19" s="25">
        <v>126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'[1]PANEL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435</v>
      </c>
      <c r="AR20" s="45">
        <v>151</v>
      </c>
      <c r="AS20" s="45">
        <v>370</v>
      </c>
      <c r="AT20" s="45">
        <v>238</v>
      </c>
      <c r="AU20" s="45">
        <v>126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'[1]PANEL DE CONTROL DISTRITAL'!A21</f>
        <v>5</v>
      </c>
      <c r="B22" s="121" t="str">
        <f>'[1]PANEL DE CONTROL DISTRITAL'!B21</f>
        <v>CONCILIACIÓN</v>
      </c>
      <c r="C22" s="116" t="str">
        <f>'[1]PANEL DE CONTROL DISTRITAL'!C21</f>
        <v>Responsable de Módulo</v>
      </c>
      <c r="D22" s="117" t="str">
        <f>'[1]PANEL DE CONTROL DISTRITAL'!D21</f>
        <v xml:space="preserve">Credenciales disponibles para entrega = </v>
      </c>
      <c r="E22" s="116" t="str">
        <f>'[1]PANEL DE CONTROL DISTRITAL'!E21</f>
        <v>(Credenciales en resguardo / Credenciales totales en SIIRFE disponibles para entrega) x 100</v>
      </c>
      <c r="F22" s="118" t="str">
        <f>'[1]PANEL DE CONTROL DISTRITAL'!F21</f>
        <v>Semanal (remesa)</v>
      </c>
      <c r="G22" s="119">
        <f>'[1]PANEL DE CONTROL DISTRITAL'!G21</f>
        <v>1</v>
      </c>
      <c r="H22" s="27" t="str">
        <f>'[1]PANEL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649</v>
      </c>
      <c r="AR22" s="25">
        <v>491</v>
      </c>
      <c r="AS22" s="25">
        <v>545</v>
      </c>
      <c r="AT22" s="25">
        <v>493</v>
      </c>
      <c r="AU22" s="25">
        <v>423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'[1]PANEL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649</v>
      </c>
      <c r="AR23" s="45">
        <v>491</v>
      </c>
      <c r="AS23" s="45">
        <v>545</v>
      </c>
      <c r="AT23" s="45">
        <v>493</v>
      </c>
      <c r="AU23" s="45">
        <v>423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'[1]PANEL DE CONTROL DISTRITAL'!A24</f>
        <v>6</v>
      </c>
      <c r="B25" s="121" t="str">
        <f>'[1]PANEL DE CONTROL DISTRITAL'!B24</f>
        <v>ENTREGA</v>
      </c>
      <c r="C25" s="116" t="str">
        <f>'[1]PANEL DE CONTROL DISTRITAL'!C24</f>
        <v>Operador de Equipo Tecnológico</v>
      </c>
      <c r="D25" s="117" t="str">
        <f>'[1]PANEL DE CONTROL DISTRITAL'!D24</f>
        <v xml:space="preserve">Efectividad de entrega de CPV en MAC = </v>
      </c>
      <c r="E25" s="116" t="str">
        <f>'[1]PANEL DE CONTROL DISTRITAL'!E24</f>
        <v>(Total de credenciales entregadas / Total de credenciales solicitadas) x 100</v>
      </c>
      <c r="F25" s="118" t="str">
        <f>'[1]PANEL DE CONTROL DISTRITAL'!F24</f>
        <v>Semanal (remesa)</v>
      </c>
      <c r="G25" s="119">
        <f>'[1]PANEL DE CONTROL DISTRITAL'!G24</f>
        <v>0.9</v>
      </c>
      <c r="H25" s="27" t="str">
        <f>'[1]PANEL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514</v>
      </c>
      <c r="AR25" s="25">
        <v>309</v>
      </c>
      <c r="AS25" s="25">
        <v>316</v>
      </c>
      <c r="AT25" s="25">
        <v>290</v>
      </c>
      <c r="AU25" s="25">
        <v>191</v>
      </c>
      <c r="AV25" s="109">
        <f>IFERROR(SUM(I25:AU25)/SUM(I26:AU26),0)</f>
        <v>0.99753694581280783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'[1]PANEL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514</v>
      </c>
      <c r="AR26" s="45">
        <v>309</v>
      </c>
      <c r="AS26" s="45">
        <v>317</v>
      </c>
      <c r="AT26" s="45">
        <v>290</v>
      </c>
      <c r="AU26" s="45">
        <v>194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F22:F23"/>
    <mergeCell ref="G22:G23"/>
    <mergeCell ref="AV22:AV23"/>
    <mergeCell ref="I29:L29"/>
    <mergeCell ref="B34:M34"/>
    <mergeCell ref="A22:A23"/>
    <mergeCell ref="B22:B23"/>
    <mergeCell ref="C22:C23"/>
    <mergeCell ref="D22:D23"/>
    <mergeCell ref="E22:E23"/>
    <mergeCell ref="F16:F17"/>
    <mergeCell ref="G16:G17"/>
    <mergeCell ref="AV16:AV17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AV15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E10:E11"/>
    <mergeCell ref="F10:F11"/>
    <mergeCell ref="G10:G11"/>
    <mergeCell ref="AV10:AV11"/>
    <mergeCell ref="AS2:AV2"/>
    <mergeCell ref="A1:AV1"/>
    <mergeCell ref="F2:G2"/>
    <mergeCell ref="A4:AV4"/>
    <mergeCell ref="A5:AV5"/>
    <mergeCell ref="A6:A9"/>
    <mergeCell ref="B6:H6"/>
    <mergeCell ref="I6:AU6"/>
    <mergeCell ref="AV6:AV9"/>
    <mergeCell ref="B7:D7"/>
    <mergeCell ref="E7:H7"/>
    <mergeCell ref="I7:AU7"/>
    <mergeCell ref="B8:AU8"/>
    <mergeCell ref="B35:G35"/>
    <mergeCell ref="H35:M35"/>
    <mergeCell ref="B36:G37"/>
    <mergeCell ref="H36:M37"/>
    <mergeCell ref="A24:AV24"/>
    <mergeCell ref="A25:A26"/>
    <mergeCell ref="B25:B26"/>
    <mergeCell ref="C25:C26"/>
    <mergeCell ref="D25:D26"/>
    <mergeCell ref="E25:E26"/>
    <mergeCell ref="F25:F26"/>
    <mergeCell ref="G25:G26"/>
    <mergeCell ref="AV25:AV26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628" priority="15" operator="greaterThan">
      <formula>95%</formula>
    </cfRule>
    <cfRule type="cellIs" dxfId="627" priority="16" operator="greaterThanOrEqual">
      <formula>90%</formula>
    </cfRule>
    <cfRule type="cellIs" dxfId="626" priority="17" operator="lessThan">
      <formula>89.99%</formula>
    </cfRule>
  </conditionalFormatting>
  <conditionalFormatting sqref="AV13">
    <cfRule type="cellIs" dxfId="625" priority="12" operator="greaterThan">
      <formula>95%</formula>
    </cfRule>
    <cfRule type="cellIs" dxfId="624" priority="13" operator="greaterThanOrEqual">
      <formula>90%</formula>
    </cfRule>
    <cfRule type="cellIs" dxfId="623" priority="14" operator="lessThan">
      <formula>89.99%</formula>
    </cfRule>
  </conditionalFormatting>
  <conditionalFormatting sqref="AV16">
    <cfRule type="cellIs" dxfId="622" priority="9" operator="greaterThan">
      <formula>95%</formula>
    </cfRule>
    <cfRule type="cellIs" dxfId="621" priority="10" operator="greaterThanOrEqual">
      <formula>90%</formula>
    </cfRule>
    <cfRule type="cellIs" dxfId="620" priority="11" operator="lessThan">
      <formula>89.99%</formula>
    </cfRule>
  </conditionalFormatting>
  <conditionalFormatting sqref="AV19">
    <cfRule type="cellIs" dxfId="619" priority="6" operator="greaterThan">
      <formula>95%</formula>
    </cfRule>
    <cfRule type="cellIs" dxfId="618" priority="7" operator="greaterThanOrEqual">
      <formula>90%</formula>
    </cfRule>
    <cfRule type="cellIs" dxfId="617" priority="8" operator="lessThan">
      <formula>89.99%</formula>
    </cfRule>
  </conditionalFormatting>
  <conditionalFormatting sqref="AV25">
    <cfRule type="cellIs" dxfId="616" priority="3" operator="greaterThan">
      <formula>95%</formula>
    </cfRule>
    <cfRule type="cellIs" dxfId="615" priority="4" operator="greaterThanOrEqual">
      <formula>90%</formula>
    </cfRule>
    <cfRule type="cellIs" dxfId="614" priority="5" operator="lessThan">
      <formula>89.99%</formula>
    </cfRule>
  </conditionalFormatting>
  <conditionalFormatting sqref="AV22">
    <cfRule type="cellIs" dxfId="613" priority="1" operator="greaterThanOrEqual">
      <formula>100%</formula>
    </cfRule>
    <cfRule type="cellIs" dxfId="612" priority="2" operator="lessThan">
      <formula>99.99%</formula>
    </cfRule>
  </conditionalFormatting>
  <dataValidations count="1">
    <dataValidation showDropDown="1" showInputMessage="1" showErrorMessage="1" sqref="C21 G19:G23 G10:G11 G16:G17 G13:G14 G25:G26" xr:uid="{908A7673-9636-47CB-942C-1EC3926D888A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B6E81-7555-4881-BD6F-1E97765F6142}">
  <sheetPr>
    <tabColor theme="5"/>
  </sheetPr>
  <dimension ref="A1:BH48"/>
  <sheetViews>
    <sheetView showGridLines="0" zoomScale="85" zoomScaleNormal="85" workbookViewId="0">
      <selection activeCell="A10" sqref="A10:AV26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17</v>
      </c>
      <c r="F2" s="122" t="s">
        <v>70</v>
      </c>
      <c r="G2" s="122"/>
      <c r="H2" s="22">
        <v>301752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'[1]PANEL DE CONTROL DISTRITAL'!A9</f>
        <v>1</v>
      </c>
      <c r="B10" s="121" t="str">
        <f>'[1]PANEL DE CONTROL DISTRITAL'!B9</f>
        <v>ENTREVISTA</v>
      </c>
      <c r="C10" s="116" t="str">
        <f>'[1]PANEL DE CONTROL DISTRITAL'!C9</f>
        <v xml:space="preserve"> Auxiliar de Atención Ciudadana</v>
      </c>
      <c r="D10" s="117" t="str">
        <f>'[1]PANEL DE CONTROL DISTRITAL'!D9</f>
        <v>Efectividad de la entrevista =</v>
      </c>
      <c r="E10" s="116" t="str">
        <f>'[1]PANEL DE CONTROL DISTRITAL'!E9</f>
        <v>(Número de trámites aplicados / (Número de fichas requisitadas - Notificaciones de improcedencia de trámite)) x 100</v>
      </c>
      <c r="F10" s="118" t="str">
        <f>'[1]PANEL DE CONTROL DISTRITAL'!F9</f>
        <v>Semanal (remesa)</v>
      </c>
      <c r="G10" s="119">
        <f>'[1]PANEL DE CONTROL DISTRITAL'!G9</f>
        <v>0.9</v>
      </c>
      <c r="H10" s="27" t="str">
        <f>'[1]PANEL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241</v>
      </c>
      <c r="AR10" s="25">
        <v>15</v>
      </c>
      <c r="AS10" s="25">
        <v>109</v>
      </c>
      <c r="AT10" s="25">
        <v>73</v>
      </c>
      <c r="AU10" s="25">
        <v>110</v>
      </c>
      <c r="AV10" s="109">
        <f>IFERROR(SUM(I10:AU10)/SUM(I11:AU11),0)</f>
        <v>1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'[1]PANEL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241</v>
      </c>
      <c r="AR11" s="45">
        <v>15</v>
      </c>
      <c r="AS11" s="45">
        <v>109</v>
      </c>
      <c r="AT11" s="45">
        <v>73</v>
      </c>
      <c r="AU11" s="45">
        <v>110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'[1]PANEL DE CONTROL DISTRITAL'!A12</f>
        <v>2</v>
      </c>
      <c r="B13" s="121" t="str">
        <f>'[1]PANEL DE CONTROL DISTRITAL'!B12</f>
        <v>TRÁMITE</v>
      </c>
      <c r="C13" s="116" t="str">
        <f>'[1]PANEL DE CONTROL DISTRITAL'!C12</f>
        <v>Operador de Equipo Tecnológico</v>
      </c>
      <c r="D13" s="117" t="str">
        <f>'[1]PANEL DE CONTROL DISTRITAL'!D12</f>
        <v>Trámites exitosos efectivos=</v>
      </c>
      <c r="E13" s="116" t="str">
        <f>'[1]PANEL DE CONTROL DISTRITAL'!E12</f>
        <v>(Número de trámites exitosos / Número de trámites aplicados) x 100</v>
      </c>
      <c r="F13" s="118" t="str">
        <f>'[1]PANEL DE CONTROL DISTRITAL'!F12</f>
        <v>Semanal (remesa)</v>
      </c>
      <c r="G13" s="119">
        <f>'[1]PANEL DE CONTROL DISTRITAL'!G12</f>
        <v>0.9</v>
      </c>
      <c r="H13" s="27" t="str">
        <f>'[1]PANEL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238</v>
      </c>
      <c r="AR13" s="25">
        <v>15</v>
      </c>
      <c r="AS13" s="25">
        <v>106</v>
      </c>
      <c r="AT13" s="25">
        <v>73</v>
      </c>
      <c r="AU13" s="25">
        <v>110</v>
      </c>
      <c r="AV13" s="109">
        <f>IFERROR(SUM(I13:AU13)/SUM(I14:AU14),0)</f>
        <v>0.98905109489051091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'[1]PANEL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241</v>
      </c>
      <c r="AR14" s="45">
        <v>15</v>
      </c>
      <c r="AS14" s="45">
        <v>109</v>
      </c>
      <c r="AT14" s="45">
        <v>73</v>
      </c>
      <c r="AU14" s="45">
        <v>110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'[1]PANEL DE CONTROL DISTRITAL'!A15</f>
        <v>3</v>
      </c>
      <c r="B16" s="121" t="str">
        <f>'[1]PANEL DE CONTROL DISTRITAL'!B15</f>
        <v>TRANSFERENCIA</v>
      </c>
      <c r="C16" s="116" t="str">
        <f>'[1]PANEL DE CONTROL DISTRITAL'!C15</f>
        <v>Responsable de Módulo</v>
      </c>
      <c r="D16" s="117" t="str">
        <f>'[1]PANEL DE CONTROL DISTRITAL'!D15</f>
        <v xml:space="preserve">Transacciones exitosas = </v>
      </c>
      <c r="E16" s="116" t="str">
        <f>'[1]PANEL DE CONTROL DISTRITAL'!E15</f>
        <v>(Número de Archivos de Transacción aceptados /Total de Archivos de Transacción procesados) x100</v>
      </c>
      <c r="F16" s="118" t="str">
        <f>'[1]PANEL DE CONTROL DISTRITAL'!F15</f>
        <v>Semanal (remesa)</v>
      </c>
      <c r="G16" s="119">
        <f>'[1]PANEL DE CONTROL DISTRITAL'!G15</f>
        <v>0.9</v>
      </c>
      <c r="H16" s="27" t="str">
        <f>'[1]PANEL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238</v>
      </c>
      <c r="AR16" s="25">
        <v>15</v>
      </c>
      <c r="AS16" s="25">
        <v>106</v>
      </c>
      <c r="AT16" s="25">
        <v>73</v>
      </c>
      <c r="AU16" s="25">
        <v>110</v>
      </c>
      <c r="AV16" s="109">
        <f>IFERROR(SUM(I16:AU16)/SUM(I17:AU17),0)</f>
        <v>0.98905109489051091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'[1]PANEL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241</v>
      </c>
      <c r="AR17" s="45">
        <v>15</v>
      </c>
      <c r="AS17" s="45">
        <v>109</v>
      </c>
      <c r="AT17" s="45">
        <v>73</v>
      </c>
      <c r="AU17" s="45">
        <v>110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'[1]PANEL DE CONTROL DISTRITAL'!A18</f>
        <v>4</v>
      </c>
      <c r="B19" s="121" t="str">
        <f>'[1]PANEL DE CONTROL DISTRITAL'!B18</f>
        <v>CONCILIACIÓN</v>
      </c>
      <c r="C19" s="116" t="str">
        <f>'[1]PANEL DE CONTROL DISTRITAL'!C18</f>
        <v>Responsable de Módulo</v>
      </c>
      <c r="D19" s="117" t="str">
        <f>'[1]PANEL DE CONTROL DISTRITAL'!D18</f>
        <v xml:space="preserve">Credenciales disponibles para entrega = </v>
      </c>
      <c r="E19" s="116" t="str">
        <f>'[1]PANEL DE CONTROL DISTRITAL'!E18</f>
        <v>((Credenciales recibidas - credenciales inconsistentes) / Credenciales recibidas) x 100</v>
      </c>
      <c r="F19" s="118" t="str">
        <f>'[1]PANEL DE CONTROL DISTRITAL'!F18</f>
        <v>Semanal (remesa)</v>
      </c>
      <c r="G19" s="119">
        <f>'[1]PANEL DE CONTROL DISTRITAL'!G18</f>
        <v>0.9</v>
      </c>
      <c r="H19" s="27" t="str">
        <f>'[1]PANEL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343</v>
      </c>
      <c r="AR19" s="25">
        <v>142</v>
      </c>
      <c r="AS19" s="25">
        <v>47</v>
      </c>
      <c r="AT19" s="25">
        <v>98</v>
      </c>
      <c r="AU19" s="25">
        <v>51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'[1]PANEL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343</v>
      </c>
      <c r="AR20" s="45">
        <v>142</v>
      </c>
      <c r="AS20" s="45">
        <v>47</v>
      </c>
      <c r="AT20" s="45">
        <v>98</v>
      </c>
      <c r="AU20" s="45">
        <v>51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'[1]PANEL DE CONTROL DISTRITAL'!A21</f>
        <v>5</v>
      </c>
      <c r="B22" s="121" t="str">
        <f>'[1]PANEL DE CONTROL DISTRITAL'!B21</f>
        <v>CONCILIACIÓN</v>
      </c>
      <c r="C22" s="116" t="str">
        <f>'[1]PANEL DE CONTROL DISTRITAL'!C21</f>
        <v>Responsable de Módulo</v>
      </c>
      <c r="D22" s="117" t="str">
        <f>'[1]PANEL DE CONTROL DISTRITAL'!D21</f>
        <v xml:space="preserve">Credenciales disponibles para entrega = </v>
      </c>
      <c r="E22" s="116" t="str">
        <f>'[1]PANEL DE CONTROL DISTRITAL'!E21</f>
        <v>(Credenciales en resguardo / Credenciales totales en SIIRFE disponibles para entrega) x 100</v>
      </c>
      <c r="F22" s="118" t="str">
        <f>'[1]PANEL DE CONTROL DISTRITAL'!F21</f>
        <v>Semanal (remesa)</v>
      </c>
      <c r="G22" s="119">
        <f>'[1]PANEL DE CONTROL DISTRITAL'!G21</f>
        <v>1</v>
      </c>
      <c r="H22" s="27" t="str">
        <f>'[1]PANEL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702</v>
      </c>
      <c r="AR22" s="25">
        <v>759</v>
      </c>
      <c r="AS22" s="25">
        <v>661</v>
      </c>
      <c r="AT22" s="25">
        <v>587</v>
      </c>
      <c r="AU22" s="25">
        <v>447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'[1]PANEL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702</v>
      </c>
      <c r="AR23" s="45">
        <v>759</v>
      </c>
      <c r="AS23" s="45">
        <v>661</v>
      </c>
      <c r="AT23" s="45">
        <v>587</v>
      </c>
      <c r="AU23" s="45">
        <v>447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'[1]PANEL DE CONTROL DISTRITAL'!A24</f>
        <v>6</v>
      </c>
      <c r="B25" s="121" t="str">
        <f>'[1]PANEL DE CONTROL DISTRITAL'!B24</f>
        <v>ENTREGA</v>
      </c>
      <c r="C25" s="116" t="str">
        <f>'[1]PANEL DE CONTROL DISTRITAL'!C24</f>
        <v>Operador de Equipo Tecnológico</v>
      </c>
      <c r="D25" s="117" t="str">
        <f>'[1]PANEL DE CONTROL DISTRITAL'!D24</f>
        <v xml:space="preserve">Efectividad de entrega de CPV en MAC = </v>
      </c>
      <c r="E25" s="116" t="str">
        <f>'[1]PANEL DE CONTROL DISTRITAL'!E24</f>
        <v>(Total de credenciales entregadas / Total de credenciales solicitadas) x 100</v>
      </c>
      <c r="F25" s="118" t="str">
        <f>'[1]PANEL DE CONTROL DISTRITAL'!F24</f>
        <v>Semanal (remesa)</v>
      </c>
      <c r="G25" s="119">
        <f>'[1]PANEL DE CONTROL DISTRITAL'!G24</f>
        <v>0.9</v>
      </c>
      <c r="H25" s="27" t="str">
        <f>'[1]PANEL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139</v>
      </c>
      <c r="AR25" s="25">
        <v>85</v>
      </c>
      <c r="AS25" s="25">
        <v>145</v>
      </c>
      <c r="AT25" s="25">
        <v>172</v>
      </c>
      <c r="AU25" s="25">
        <v>186</v>
      </c>
      <c r="AV25" s="109">
        <f>IFERROR(SUM(I25:AU25)/SUM(I26:AU26),0)</f>
        <v>1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'[1]PANEL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139</v>
      </c>
      <c r="AR26" s="45">
        <v>85</v>
      </c>
      <c r="AS26" s="45">
        <v>145</v>
      </c>
      <c r="AT26" s="45">
        <v>172</v>
      </c>
      <c r="AU26" s="45">
        <v>186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10:A11"/>
    <mergeCell ref="B10:B11"/>
    <mergeCell ref="C10:C11"/>
    <mergeCell ref="D10:D11"/>
    <mergeCell ref="E10:E11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AV25:AV26"/>
    <mergeCell ref="I29:L29"/>
    <mergeCell ref="B34:M34"/>
    <mergeCell ref="B35:G35"/>
    <mergeCell ref="H35:M35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611" priority="15" operator="greaterThan">
      <formula>95%</formula>
    </cfRule>
    <cfRule type="cellIs" dxfId="610" priority="16" operator="greaterThanOrEqual">
      <formula>90%</formula>
    </cfRule>
    <cfRule type="cellIs" dxfId="609" priority="17" operator="lessThan">
      <formula>89.99%</formula>
    </cfRule>
  </conditionalFormatting>
  <conditionalFormatting sqref="AV13">
    <cfRule type="cellIs" dxfId="608" priority="12" operator="greaterThan">
      <formula>95%</formula>
    </cfRule>
    <cfRule type="cellIs" dxfId="607" priority="13" operator="greaterThanOrEqual">
      <formula>90%</formula>
    </cfRule>
    <cfRule type="cellIs" dxfId="606" priority="14" operator="lessThan">
      <formula>89.99%</formula>
    </cfRule>
  </conditionalFormatting>
  <conditionalFormatting sqref="AV16">
    <cfRule type="cellIs" dxfId="605" priority="9" operator="greaterThan">
      <formula>95%</formula>
    </cfRule>
    <cfRule type="cellIs" dxfId="604" priority="10" operator="greaterThanOrEqual">
      <formula>90%</formula>
    </cfRule>
    <cfRule type="cellIs" dxfId="603" priority="11" operator="lessThan">
      <formula>89.99%</formula>
    </cfRule>
  </conditionalFormatting>
  <conditionalFormatting sqref="AV19">
    <cfRule type="cellIs" dxfId="602" priority="6" operator="greaterThan">
      <formula>95%</formula>
    </cfRule>
    <cfRule type="cellIs" dxfId="601" priority="7" operator="greaterThanOrEqual">
      <formula>90%</formula>
    </cfRule>
    <cfRule type="cellIs" dxfId="600" priority="8" operator="lessThan">
      <formula>89.99%</formula>
    </cfRule>
  </conditionalFormatting>
  <conditionalFormatting sqref="AV25">
    <cfRule type="cellIs" dxfId="599" priority="3" operator="greaterThan">
      <formula>95%</formula>
    </cfRule>
    <cfRule type="cellIs" dxfId="598" priority="4" operator="greaterThanOrEqual">
      <formula>90%</formula>
    </cfRule>
    <cfRule type="cellIs" dxfId="597" priority="5" operator="lessThan">
      <formula>89.99%</formula>
    </cfRule>
  </conditionalFormatting>
  <conditionalFormatting sqref="AV22">
    <cfRule type="cellIs" dxfId="596" priority="1" operator="greaterThanOrEqual">
      <formula>100%</formula>
    </cfRule>
    <cfRule type="cellIs" dxfId="595" priority="2" operator="lessThan">
      <formula>99.99%</formula>
    </cfRule>
  </conditionalFormatting>
  <dataValidations count="1">
    <dataValidation showDropDown="1" showInputMessage="1" showErrorMessage="1" sqref="C21 G19:G23 G10:G11 G16:G17 G13:G14 G25:G26" xr:uid="{DF338D66-8518-452A-8ABE-1BB80D77C9C7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5DBAE-78AB-4454-8571-E775507971D3}">
  <sheetPr>
    <tabColor theme="5"/>
  </sheetPr>
  <dimension ref="A1:BH48"/>
  <sheetViews>
    <sheetView showGridLines="0" zoomScale="85" zoomScaleNormal="85" workbookViewId="0">
      <selection activeCell="A10" sqref="A10:AV26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17</v>
      </c>
      <c r="F2" s="122" t="s">
        <v>70</v>
      </c>
      <c r="G2" s="122"/>
      <c r="H2" s="22">
        <v>301753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'[1]PANEL DE CONTROL DISTRITAL'!A9</f>
        <v>1</v>
      </c>
      <c r="B10" s="121" t="str">
        <f>'[1]PANEL DE CONTROL DISTRITAL'!B9</f>
        <v>ENTREVISTA</v>
      </c>
      <c r="C10" s="116" t="str">
        <f>'[1]PANEL DE CONTROL DISTRITAL'!C9</f>
        <v xml:space="preserve"> Auxiliar de Atención Ciudadana</v>
      </c>
      <c r="D10" s="117" t="str">
        <f>'[1]PANEL DE CONTROL DISTRITAL'!D9</f>
        <v>Efectividad de la entrevista =</v>
      </c>
      <c r="E10" s="116" t="str">
        <f>'[1]PANEL DE CONTROL DISTRITAL'!E9</f>
        <v>(Número de trámites aplicados / (Número de fichas requisitadas - Notificaciones de improcedencia de trámite)) x 100</v>
      </c>
      <c r="F10" s="118" t="str">
        <f>'[1]PANEL DE CONTROL DISTRITAL'!F9</f>
        <v>Semanal (remesa)</v>
      </c>
      <c r="G10" s="119">
        <f>'[1]PANEL DE CONTROL DISTRITAL'!G9</f>
        <v>0.9</v>
      </c>
      <c r="H10" s="27" t="str">
        <f>'[1]PANEL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157</v>
      </c>
      <c r="AR10" s="25">
        <v>170</v>
      </c>
      <c r="AS10" s="25">
        <v>75</v>
      </c>
      <c r="AT10" s="25">
        <v>251</v>
      </c>
      <c r="AU10" s="25">
        <v>58</v>
      </c>
      <c r="AV10" s="109">
        <f>IFERROR(SUM(I10:AU10)/SUM(I11:AU11),0)</f>
        <v>1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'[1]PANEL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157</v>
      </c>
      <c r="AR11" s="45">
        <v>170</v>
      </c>
      <c r="AS11" s="45">
        <v>75</v>
      </c>
      <c r="AT11" s="45">
        <v>251</v>
      </c>
      <c r="AU11" s="45">
        <v>58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'[1]PANEL DE CONTROL DISTRITAL'!A12</f>
        <v>2</v>
      </c>
      <c r="B13" s="121" t="str">
        <f>'[1]PANEL DE CONTROL DISTRITAL'!B12</f>
        <v>TRÁMITE</v>
      </c>
      <c r="C13" s="116" t="str">
        <f>'[1]PANEL DE CONTROL DISTRITAL'!C12</f>
        <v>Operador de Equipo Tecnológico</v>
      </c>
      <c r="D13" s="117" t="str">
        <f>'[1]PANEL DE CONTROL DISTRITAL'!D12</f>
        <v>Trámites exitosos efectivos=</v>
      </c>
      <c r="E13" s="116" t="str">
        <f>'[1]PANEL DE CONTROL DISTRITAL'!E12</f>
        <v>(Número de trámites exitosos / Número de trámites aplicados) x 100</v>
      </c>
      <c r="F13" s="118" t="str">
        <f>'[1]PANEL DE CONTROL DISTRITAL'!F12</f>
        <v>Semanal (remesa)</v>
      </c>
      <c r="G13" s="119">
        <f>'[1]PANEL DE CONTROL DISTRITAL'!G12</f>
        <v>0.9</v>
      </c>
      <c r="H13" s="27" t="str">
        <f>'[1]PANEL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156</v>
      </c>
      <c r="AR13" s="25">
        <v>169</v>
      </c>
      <c r="AS13" s="25">
        <v>75</v>
      </c>
      <c r="AT13" s="25">
        <v>250</v>
      </c>
      <c r="AU13" s="25">
        <v>58</v>
      </c>
      <c r="AV13" s="109">
        <f>IFERROR(SUM(I13:AU13)/SUM(I14:AU14),0)</f>
        <v>0.99578059071729963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'[1]PANEL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157</v>
      </c>
      <c r="AR14" s="45">
        <v>170</v>
      </c>
      <c r="AS14" s="45">
        <v>75</v>
      </c>
      <c r="AT14" s="45">
        <v>251</v>
      </c>
      <c r="AU14" s="45">
        <v>58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'[1]PANEL DE CONTROL DISTRITAL'!A15</f>
        <v>3</v>
      </c>
      <c r="B16" s="121" t="str">
        <f>'[1]PANEL DE CONTROL DISTRITAL'!B15</f>
        <v>TRANSFERENCIA</v>
      </c>
      <c r="C16" s="116" t="str">
        <f>'[1]PANEL DE CONTROL DISTRITAL'!C15</f>
        <v>Responsable de Módulo</v>
      </c>
      <c r="D16" s="117" t="str">
        <f>'[1]PANEL DE CONTROL DISTRITAL'!D15</f>
        <v xml:space="preserve">Transacciones exitosas = </v>
      </c>
      <c r="E16" s="116" t="str">
        <f>'[1]PANEL DE CONTROL DISTRITAL'!E15</f>
        <v>(Número de Archivos de Transacción aceptados /Total de Archivos de Transacción procesados) x100</v>
      </c>
      <c r="F16" s="118" t="str">
        <f>'[1]PANEL DE CONTROL DISTRITAL'!F15</f>
        <v>Semanal (remesa)</v>
      </c>
      <c r="G16" s="119">
        <f>'[1]PANEL DE CONTROL DISTRITAL'!G15</f>
        <v>0.9</v>
      </c>
      <c r="H16" s="27" t="str">
        <f>'[1]PANEL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156</v>
      </c>
      <c r="AR16" s="25">
        <v>169</v>
      </c>
      <c r="AS16" s="25">
        <v>75</v>
      </c>
      <c r="AT16" s="25">
        <v>250</v>
      </c>
      <c r="AU16" s="25">
        <v>58</v>
      </c>
      <c r="AV16" s="109">
        <f>IFERROR(SUM(I16:AU16)/SUM(I17:AU17),0)</f>
        <v>0.99578059071729963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'[1]PANEL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157</v>
      </c>
      <c r="AR17" s="45">
        <v>170</v>
      </c>
      <c r="AS17" s="45">
        <v>75</v>
      </c>
      <c r="AT17" s="45">
        <v>251</v>
      </c>
      <c r="AU17" s="45">
        <v>58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'[1]PANEL DE CONTROL DISTRITAL'!A18</f>
        <v>4</v>
      </c>
      <c r="B19" s="121" t="str">
        <f>'[1]PANEL DE CONTROL DISTRITAL'!B18</f>
        <v>CONCILIACIÓN</v>
      </c>
      <c r="C19" s="116" t="str">
        <f>'[1]PANEL DE CONTROL DISTRITAL'!C18</f>
        <v>Responsable de Módulo</v>
      </c>
      <c r="D19" s="117" t="str">
        <f>'[1]PANEL DE CONTROL DISTRITAL'!D18</f>
        <v xml:space="preserve">Credenciales disponibles para entrega = </v>
      </c>
      <c r="E19" s="116" t="str">
        <f>'[1]PANEL DE CONTROL DISTRITAL'!E18</f>
        <v>((Credenciales recibidas - credenciales inconsistentes) / Credenciales recibidas) x 100</v>
      </c>
      <c r="F19" s="118" t="str">
        <f>'[1]PANEL DE CONTROL DISTRITAL'!F18</f>
        <v>Semanal (remesa)</v>
      </c>
      <c r="G19" s="119">
        <f>'[1]PANEL DE CONTROL DISTRITAL'!G18</f>
        <v>0.9</v>
      </c>
      <c r="H19" s="27" t="str">
        <f>'[1]PANEL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435</v>
      </c>
      <c r="AR19" s="25">
        <v>0</v>
      </c>
      <c r="AS19" s="25">
        <v>146</v>
      </c>
      <c r="AT19" s="25">
        <v>202</v>
      </c>
      <c r="AU19" s="25">
        <v>527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'[1]PANEL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435</v>
      </c>
      <c r="AR20" s="45">
        <v>0</v>
      </c>
      <c r="AS20" s="45">
        <v>146</v>
      </c>
      <c r="AT20" s="45">
        <v>202</v>
      </c>
      <c r="AU20" s="45">
        <v>527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'[1]PANEL DE CONTROL DISTRITAL'!A21</f>
        <v>5</v>
      </c>
      <c r="B22" s="121" t="str">
        <f>'[1]PANEL DE CONTROL DISTRITAL'!B21</f>
        <v>CONCILIACIÓN</v>
      </c>
      <c r="C22" s="116" t="str">
        <f>'[1]PANEL DE CONTROL DISTRITAL'!C21</f>
        <v>Responsable de Módulo</v>
      </c>
      <c r="D22" s="117" t="str">
        <f>'[1]PANEL DE CONTROL DISTRITAL'!D21</f>
        <v xml:space="preserve">Credenciales disponibles para entrega = </v>
      </c>
      <c r="E22" s="116" t="str">
        <f>'[1]PANEL DE CONTROL DISTRITAL'!E21</f>
        <v>(Credenciales en resguardo / Credenciales totales en SIIRFE disponibles para entrega) x 100</v>
      </c>
      <c r="F22" s="118" t="str">
        <f>'[1]PANEL DE CONTROL DISTRITAL'!F21</f>
        <v>Semanal (remesa)</v>
      </c>
      <c r="G22" s="119">
        <f>'[1]PANEL DE CONTROL DISTRITAL'!G21</f>
        <v>1</v>
      </c>
      <c r="H22" s="27" t="str">
        <f>'[1]PANEL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254</v>
      </c>
      <c r="AR22" s="25">
        <v>221</v>
      </c>
      <c r="AS22" s="25">
        <v>290</v>
      </c>
      <c r="AT22" s="25">
        <v>326</v>
      </c>
      <c r="AU22" s="25">
        <v>664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'[1]PANEL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254</v>
      </c>
      <c r="AR23" s="45">
        <v>221</v>
      </c>
      <c r="AS23" s="45">
        <v>290</v>
      </c>
      <c r="AT23" s="45">
        <v>326</v>
      </c>
      <c r="AU23" s="45">
        <v>664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'[1]PANEL DE CONTROL DISTRITAL'!A24</f>
        <v>6</v>
      </c>
      <c r="B25" s="121" t="str">
        <f>'[1]PANEL DE CONTROL DISTRITAL'!B24</f>
        <v>ENTREGA</v>
      </c>
      <c r="C25" s="116" t="str">
        <f>'[1]PANEL DE CONTROL DISTRITAL'!C24</f>
        <v>Operador de Equipo Tecnológico</v>
      </c>
      <c r="D25" s="117" t="str">
        <f>'[1]PANEL DE CONTROL DISTRITAL'!D24</f>
        <v xml:space="preserve">Efectividad de entrega de CPV en MAC = </v>
      </c>
      <c r="E25" s="116" t="str">
        <f>'[1]PANEL DE CONTROL DISTRITAL'!E24</f>
        <v>(Total de credenciales entregadas / Total de credenciales solicitadas) x 100</v>
      </c>
      <c r="F25" s="118" t="str">
        <f>'[1]PANEL DE CONTROL DISTRITAL'!F24</f>
        <v>Semanal (remesa)</v>
      </c>
      <c r="G25" s="119">
        <f>'[1]PANEL DE CONTROL DISTRITAL'!G24</f>
        <v>0.9</v>
      </c>
      <c r="H25" s="27" t="str">
        <f>'[1]PANEL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378</v>
      </c>
      <c r="AR25" s="25">
        <v>33</v>
      </c>
      <c r="AS25" s="25">
        <v>77</v>
      </c>
      <c r="AT25" s="25">
        <v>164</v>
      </c>
      <c r="AU25" s="25">
        <v>146</v>
      </c>
      <c r="AV25" s="109">
        <f>IFERROR(SUM(I25:AU25)/SUM(I26:AU26),0)</f>
        <v>1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'[1]PANEL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378</v>
      </c>
      <c r="AR26" s="45">
        <v>33</v>
      </c>
      <c r="AS26" s="45">
        <v>77</v>
      </c>
      <c r="AT26" s="45">
        <v>164</v>
      </c>
      <c r="AU26" s="45">
        <v>146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10:A11"/>
    <mergeCell ref="B10:B11"/>
    <mergeCell ref="C10:C11"/>
    <mergeCell ref="D10:D11"/>
    <mergeCell ref="E10:E11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AV25:AV26"/>
    <mergeCell ref="I29:L29"/>
    <mergeCell ref="B34:M34"/>
    <mergeCell ref="B35:G35"/>
    <mergeCell ref="H35:M35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594" priority="15" operator="greaterThan">
      <formula>95%</formula>
    </cfRule>
    <cfRule type="cellIs" dxfId="593" priority="16" operator="greaterThanOrEqual">
      <formula>90%</formula>
    </cfRule>
    <cfRule type="cellIs" dxfId="592" priority="17" operator="lessThan">
      <formula>89.99%</formula>
    </cfRule>
  </conditionalFormatting>
  <conditionalFormatting sqref="AV13">
    <cfRule type="cellIs" dxfId="591" priority="12" operator="greaterThan">
      <formula>95%</formula>
    </cfRule>
    <cfRule type="cellIs" dxfId="590" priority="13" operator="greaterThanOrEqual">
      <formula>90%</formula>
    </cfRule>
    <cfRule type="cellIs" dxfId="589" priority="14" operator="lessThan">
      <formula>89.99%</formula>
    </cfRule>
  </conditionalFormatting>
  <conditionalFormatting sqref="AV16">
    <cfRule type="cellIs" dxfId="588" priority="9" operator="greaterThan">
      <formula>95%</formula>
    </cfRule>
    <cfRule type="cellIs" dxfId="587" priority="10" operator="greaterThanOrEqual">
      <formula>90%</formula>
    </cfRule>
    <cfRule type="cellIs" dxfId="586" priority="11" operator="lessThan">
      <formula>89.99%</formula>
    </cfRule>
  </conditionalFormatting>
  <conditionalFormatting sqref="AV19">
    <cfRule type="cellIs" dxfId="585" priority="6" operator="greaterThan">
      <formula>95%</formula>
    </cfRule>
    <cfRule type="cellIs" dxfId="584" priority="7" operator="greaterThanOrEqual">
      <formula>90%</formula>
    </cfRule>
    <cfRule type="cellIs" dxfId="583" priority="8" operator="lessThan">
      <formula>89.99%</formula>
    </cfRule>
  </conditionalFormatting>
  <conditionalFormatting sqref="AV25">
    <cfRule type="cellIs" dxfId="582" priority="3" operator="greaterThan">
      <formula>95%</formula>
    </cfRule>
    <cfRule type="cellIs" dxfId="581" priority="4" operator="greaterThanOrEqual">
      <formula>90%</formula>
    </cfRule>
    <cfRule type="cellIs" dxfId="580" priority="5" operator="lessThan">
      <formula>89.99%</formula>
    </cfRule>
  </conditionalFormatting>
  <conditionalFormatting sqref="AV22">
    <cfRule type="cellIs" dxfId="579" priority="1" operator="greaterThanOrEqual">
      <formula>100%</formula>
    </cfRule>
    <cfRule type="cellIs" dxfId="578" priority="2" operator="lessThan">
      <formula>99.99%</formula>
    </cfRule>
  </conditionalFormatting>
  <dataValidations count="1">
    <dataValidation showDropDown="1" showInputMessage="1" showErrorMessage="1" sqref="C21 G19:G23 G10:G11 G16:G17 G13:G14 G25:G26" xr:uid="{15B609A6-0CE3-4C39-9616-A8C4E7D035E3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F6BDE-B0E7-46C7-89A9-4B4C5F4D7C1A}">
  <sheetPr>
    <tabColor theme="5"/>
  </sheetPr>
  <dimension ref="A1:BH48"/>
  <sheetViews>
    <sheetView showGridLines="0" topLeftCell="A4" zoomScale="85" zoomScaleNormal="85" workbookViewId="0">
      <selection activeCell="A10" sqref="A10:AV26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17</v>
      </c>
      <c r="F2" s="122" t="s">
        <v>70</v>
      </c>
      <c r="G2" s="122"/>
      <c r="H2" s="22">
        <v>301754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'[1]PANEL DE CONTROL DISTRITAL'!A9</f>
        <v>1</v>
      </c>
      <c r="B10" s="121" t="str">
        <f>'[1]PANEL DE CONTROL DISTRITAL'!B9</f>
        <v>ENTREVISTA</v>
      </c>
      <c r="C10" s="116" t="str">
        <f>'[1]PANEL DE CONTROL DISTRITAL'!C9</f>
        <v xml:space="preserve"> Auxiliar de Atención Ciudadana</v>
      </c>
      <c r="D10" s="117" t="str">
        <f>'[1]PANEL DE CONTROL DISTRITAL'!D9</f>
        <v>Efectividad de la entrevista =</v>
      </c>
      <c r="E10" s="116" t="str">
        <f>'[1]PANEL DE CONTROL DISTRITAL'!E9</f>
        <v>(Número de trámites aplicados / (Número de fichas requisitadas - Notificaciones de improcedencia de trámite)) x 100</v>
      </c>
      <c r="F10" s="118" t="str">
        <f>'[1]PANEL DE CONTROL DISTRITAL'!F9</f>
        <v>Semanal (remesa)</v>
      </c>
      <c r="G10" s="119">
        <f>'[1]PANEL DE CONTROL DISTRITAL'!G9</f>
        <v>0.9</v>
      </c>
      <c r="H10" s="27" t="str">
        <f>'[1]PANEL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269</v>
      </c>
      <c r="AR10" s="25">
        <v>298</v>
      </c>
      <c r="AS10" s="25">
        <v>296</v>
      </c>
      <c r="AT10" s="25">
        <v>254</v>
      </c>
      <c r="AU10" s="25">
        <v>193</v>
      </c>
      <c r="AV10" s="109">
        <f>IFERROR(SUM(I10:AU10)/SUM(I11:AU11),0)</f>
        <v>1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'[1]PANEL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269</v>
      </c>
      <c r="AR11" s="45">
        <v>298</v>
      </c>
      <c r="AS11" s="45">
        <v>296</v>
      </c>
      <c r="AT11" s="45">
        <v>254</v>
      </c>
      <c r="AU11" s="45">
        <v>193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'[1]PANEL DE CONTROL DISTRITAL'!A12</f>
        <v>2</v>
      </c>
      <c r="B13" s="121" t="str">
        <f>'[1]PANEL DE CONTROL DISTRITAL'!B12</f>
        <v>TRÁMITE</v>
      </c>
      <c r="C13" s="116" t="str">
        <f>'[1]PANEL DE CONTROL DISTRITAL'!C12</f>
        <v>Operador de Equipo Tecnológico</v>
      </c>
      <c r="D13" s="117" t="str">
        <f>'[1]PANEL DE CONTROL DISTRITAL'!D12</f>
        <v>Trámites exitosos efectivos=</v>
      </c>
      <c r="E13" s="116" t="str">
        <f>'[1]PANEL DE CONTROL DISTRITAL'!E12</f>
        <v>(Número de trámites exitosos / Número de trámites aplicados) x 100</v>
      </c>
      <c r="F13" s="118" t="str">
        <f>'[1]PANEL DE CONTROL DISTRITAL'!F12</f>
        <v>Semanal (remesa)</v>
      </c>
      <c r="G13" s="119">
        <f>'[1]PANEL DE CONTROL DISTRITAL'!G12</f>
        <v>0.9</v>
      </c>
      <c r="H13" s="27" t="str">
        <f>'[1]PANEL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267</v>
      </c>
      <c r="AR13" s="25">
        <v>296</v>
      </c>
      <c r="AS13" s="25">
        <v>292</v>
      </c>
      <c r="AT13" s="25">
        <v>251</v>
      </c>
      <c r="AU13" s="25">
        <v>192</v>
      </c>
      <c r="AV13" s="109">
        <f>IFERROR(SUM(I13:AU13)/SUM(I14:AU14),0)</f>
        <v>0.99083969465648858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'[1]PANEL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269</v>
      </c>
      <c r="AR14" s="45">
        <v>298</v>
      </c>
      <c r="AS14" s="45">
        <v>296</v>
      </c>
      <c r="AT14" s="45">
        <v>254</v>
      </c>
      <c r="AU14" s="45">
        <v>193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'[1]PANEL DE CONTROL DISTRITAL'!A15</f>
        <v>3</v>
      </c>
      <c r="B16" s="121" t="str">
        <f>'[1]PANEL DE CONTROL DISTRITAL'!B15</f>
        <v>TRANSFERENCIA</v>
      </c>
      <c r="C16" s="116" t="str">
        <f>'[1]PANEL DE CONTROL DISTRITAL'!C15</f>
        <v>Responsable de Módulo</v>
      </c>
      <c r="D16" s="117" t="str">
        <f>'[1]PANEL DE CONTROL DISTRITAL'!D15</f>
        <v xml:space="preserve">Transacciones exitosas = </v>
      </c>
      <c r="E16" s="116" t="str">
        <f>'[1]PANEL DE CONTROL DISTRITAL'!E15</f>
        <v>(Número de Archivos de Transacción aceptados /Total de Archivos de Transacción procesados) x100</v>
      </c>
      <c r="F16" s="118" t="str">
        <f>'[1]PANEL DE CONTROL DISTRITAL'!F15</f>
        <v>Semanal (remesa)</v>
      </c>
      <c r="G16" s="119">
        <f>'[1]PANEL DE CONTROL DISTRITAL'!G15</f>
        <v>0.9</v>
      </c>
      <c r="H16" s="27" t="str">
        <f>'[1]PANEL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267</v>
      </c>
      <c r="AR16" s="25">
        <v>296</v>
      </c>
      <c r="AS16" s="25">
        <v>292</v>
      </c>
      <c r="AT16" s="25">
        <v>251</v>
      </c>
      <c r="AU16" s="25">
        <v>192</v>
      </c>
      <c r="AV16" s="109">
        <f>IFERROR(SUM(I16:AU16)/SUM(I17:AU17),0)</f>
        <v>0.99083969465648858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'[1]PANEL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269</v>
      </c>
      <c r="AR17" s="45">
        <v>298</v>
      </c>
      <c r="AS17" s="45">
        <v>296</v>
      </c>
      <c r="AT17" s="45">
        <v>254</v>
      </c>
      <c r="AU17" s="45">
        <v>193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'[1]PANEL DE CONTROL DISTRITAL'!A18</f>
        <v>4</v>
      </c>
      <c r="B19" s="121" t="str">
        <f>'[1]PANEL DE CONTROL DISTRITAL'!B18</f>
        <v>CONCILIACIÓN</v>
      </c>
      <c r="C19" s="116" t="str">
        <f>'[1]PANEL DE CONTROL DISTRITAL'!C18</f>
        <v>Responsable de Módulo</v>
      </c>
      <c r="D19" s="117" t="str">
        <f>'[1]PANEL DE CONTROL DISTRITAL'!D18</f>
        <v xml:space="preserve">Credenciales disponibles para entrega = </v>
      </c>
      <c r="E19" s="116" t="str">
        <f>'[1]PANEL DE CONTROL DISTRITAL'!E18</f>
        <v>((Credenciales recibidas - credenciales inconsistentes) / Credenciales recibidas) x 100</v>
      </c>
      <c r="F19" s="118" t="str">
        <f>'[1]PANEL DE CONTROL DISTRITAL'!F18</f>
        <v>Semanal (remesa)</v>
      </c>
      <c r="G19" s="119">
        <f>'[1]PANEL DE CONTROL DISTRITAL'!G18</f>
        <v>0.9</v>
      </c>
      <c r="H19" s="27" t="str">
        <f>'[1]PANEL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468</v>
      </c>
      <c r="AR19" s="25">
        <v>285</v>
      </c>
      <c r="AS19" s="25">
        <v>286</v>
      </c>
      <c r="AT19" s="25">
        <v>247</v>
      </c>
      <c r="AU19" s="25">
        <v>176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'[1]PANEL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468</v>
      </c>
      <c r="AR20" s="45">
        <v>285</v>
      </c>
      <c r="AS20" s="45">
        <v>286</v>
      </c>
      <c r="AT20" s="45">
        <v>247</v>
      </c>
      <c r="AU20" s="45">
        <v>176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'[1]PANEL DE CONTROL DISTRITAL'!A21</f>
        <v>5</v>
      </c>
      <c r="B22" s="121" t="str">
        <f>'[1]PANEL DE CONTROL DISTRITAL'!B21</f>
        <v>CONCILIACIÓN</v>
      </c>
      <c r="C22" s="116" t="str">
        <f>'[1]PANEL DE CONTROL DISTRITAL'!C21</f>
        <v>Responsable de Módulo</v>
      </c>
      <c r="D22" s="117" t="str">
        <f>'[1]PANEL DE CONTROL DISTRITAL'!D21</f>
        <v xml:space="preserve">Credenciales disponibles para entrega = </v>
      </c>
      <c r="E22" s="116" t="str">
        <f>'[1]PANEL DE CONTROL DISTRITAL'!E21</f>
        <v>(Credenciales en resguardo / Credenciales totales en SIIRFE disponibles para entrega) x 100</v>
      </c>
      <c r="F22" s="118" t="str">
        <f>'[1]PANEL DE CONTROL DISTRITAL'!F21</f>
        <v>Semanal (remesa)</v>
      </c>
      <c r="G22" s="119">
        <f>'[1]PANEL DE CONTROL DISTRITAL'!G21</f>
        <v>1</v>
      </c>
      <c r="H22" s="27" t="str">
        <f>'[1]PANEL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975</v>
      </c>
      <c r="AR22" s="25">
        <v>723</v>
      </c>
      <c r="AS22" s="25">
        <v>477</v>
      </c>
      <c r="AT22" s="25">
        <v>399</v>
      </c>
      <c r="AU22" s="25">
        <v>360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'[1]PANEL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975</v>
      </c>
      <c r="AR23" s="45">
        <v>723</v>
      </c>
      <c r="AS23" s="45">
        <v>477</v>
      </c>
      <c r="AT23" s="45">
        <v>399</v>
      </c>
      <c r="AU23" s="45">
        <v>360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'[1]PANEL DE CONTROL DISTRITAL'!A24</f>
        <v>6</v>
      </c>
      <c r="B25" s="121" t="str">
        <f>'[1]PANEL DE CONTROL DISTRITAL'!B24</f>
        <v>ENTREGA</v>
      </c>
      <c r="C25" s="116" t="str">
        <f>'[1]PANEL DE CONTROL DISTRITAL'!C24</f>
        <v>Operador de Equipo Tecnológico</v>
      </c>
      <c r="D25" s="117" t="str">
        <f>'[1]PANEL DE CONTROL DISTRITAL'!D24</f>
        <v xml:space="preserve">Efectividad de entrega de CPV en MAC = </v>
      </c>
      <c r="E25" s="116" t="str">
        <f>'[1]PANEL DE CONTROL DISTRITAL'!E24</f>
        <v>(Total de credenciales entregadas / Total de credenciales solicitadas) x 100</v>
      </c>
      <c r="F25" s="118" t="str">
        <f>'[1]PANEL DE CONTROL DISTRITAL'!F24</f>
        <v>Semanal (remesa)</v>
      </c>
      <c r="G25" s="119">
        <f>'[1]PANEL DE CONTROL DISTRITAL'!G24</f>
        <v>0.9</v>
      </c>
      <c r="H25" s="27" t="str">
        <f>'[1]PANEL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267</v>
      </c>
      <c r="AR25" s="25">
        <v>537</v>
      </c>
      <c r="AS25" s="25">
        <v>528</v>
      </c>
      <c r="AT25" s="25">
        <v>322</v>
      </c>
      <c r="AU25" s="25">
        <v>209</v>
      </c>
      <c r="AV25" s="109">
        <f>IFERROR(SUM(I25:AU25)/SUM(I26:AU26),0)</f>
        <v>1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'[1]PANEL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267</v>
      </c>
      <c r="AR26" s="45">
        <v>537</v>
      </c>
      <c r="AS26" s="45">
        <v>528</v>
      </c>
      <c r="AT26" s="45">
        <v>322</v>
      </c>
      <c r="AU26" s="45">
        <v>209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10:A11"/>
    <mergeCell ref="B10:B11"/>
    <mergeCell ref="C10:C11"/>
    <mergeCell ref="D10:D11"/>
    <mergeCell ref="E10:E11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AV25:AV26"/>
    <mergeCell ref="I29:L29"/>
    <mergeCell ref="B34:M34"/>
    <mergeCell ref="B35:G35"/>
    <mergeCell ref="H35:M35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577" priority="15" operator="greaterThan">
      <formula>95%</formula>
    </cfRule>
    <cfRule type="cellIs" dxfId="576" priority="16" operator="greaterThanOrEqual">
      <formula>90%</formula>
    </cfRule>
    <cfRule type="cellIs" dxfId="575" priority="17" operator="lessThan">
      <formula>89.99%</formula>
    </cfRule>
  </conditionalFormatting>
  <conditionalFormatting sqref="AV13">
    <cfRule type="cellIs" dxfId="574" priority="12" operator="greaterThan">
      <formula>95%</formula>
    </cfRule>
    <cfRule type="cellIs" dxfId="573" priority="13" operator="greaterThanOrEqual">
      <formula>90%</formula>
    </cfRule>
    <cfRule type="cellIs" dxfId="572" priority="14" operator="lessThan">
      <formula>89.99%</formula>
    </cfRule>
  </conditionalFormatting>
  <conditionalFormatting sqref="AV16">
    <cfRule type="cellIs" dxfId="571" priority="9" operator="greaterThan">
      <formula>95%</formula>
    </cfRule>
    <cfRule type="cellIs" dxfId="570" priority="10" operator="greaterThanOrEqual">
      <formula>90%</formula>
    </cfRule>
    <cfRule type="cellIs" dxfId="569" priority="11" operator="lessThan">
      <formula>89.99%</formula>
    </cfRule>
  </conditionalFormatting>
  <conditionalFormatting sqref="AV19">
    <cfRule type="cellIs" dxfId="568" priority="6" operator="greaterThan">
      <formula>95%</formula>
    </cfRule>
    <cfRule type="cellIs" dxfId="567" priority="7" operator="greaterThanOrEqual">
      <formula>90%</formula>
    </cfRule>
    <cfRule type="cellIs" dxfId="566" priority="8" operator="lessThan">
      <formula>89.99%</formula>
    </cfRule>
  </conditionalFormatting>
  <conditionalFormatting sqref="AV25">
    <cfRule type="cellIs" dxfId="565" priority="3" operator="greaterThan">
      <formula>95%</formula>
    </cfRule>
    <cfRule type="cellIs" dxfId="564" priority="4" operator="greaterThanOrEqual">
      <formula>90%</formula>
    </cfRule>
    <cfRule type="cellIs" dxfId="563" priority="5" operator="lessThan">
      <formula>89.99%</formula>
    </cfRule>
  </conditionalFormatting>
  <conditionalFormatting sqref="AV22">
    <cfRule type="cellIs" dxfId="562" priority="1" operator="greaterThanOrEqual">
      <formula>100%</formula>
    </cfRule>
    <cfRule type="cellIs" dxfId="561" priority="2" operator="lessThan">
      <formula>99.99%</formula>
    </cfRule>
  </conditionalFormatting>
  <dataValidations count="1">
    <dataValidation showDropDown="1" showInputMessage="1" showErrorMessage="1" sqref="C21 G19:G23 G10:G11 G16:G17 G13:G14 G25:G26" xr:uid="{68AA8603-3856-4BA4-BD73-63D9FA6E9D6F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45848-14FF-4BB4-83AF-750AF84372CC}">
  <sheetPr>
    <tabColor rgb="FF00B050"/>
  </sheetPr>
  <dimension ref="A1:BH38"/>
  <sheetViews>
    <sheetView showGridLines="0" zoomScale="68" zoomScaleNormal="68" workbookViewId="0">
      <selection activeCell="A10" sqref="A10:A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2</v>
      </c>
      <c r="F2" s="122" t="s">
        <v>70</v>
      </c>
      <c r="G2" s="122"/>
      <c r="H2" s="22">
        <v>300252</v>
      </c>
      <c r="I2" s="21"/>
      <c r="J2" s="21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3" t="str">
        <f>'PANEL DE CONTROL DISTRITAL'!M2</f>
        <v>Fecha de corte: 31/08/2023</v>
      </c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'[2]PANEL DE CONTROL DISTRITAL'!A9</f>
        <v>1</v>
      </c>
      <c r="B10" s="121" t="str">
        <f>'[2]PANEL DE CONTROL DISTRITAL'!B9</f>
        <v>ENTREVISTA</v>
      </c>
      <c r="C10" s="116" t="str">
        <f>'[2]PANEL DE CONTROL DISTRITAL'!C9</f>
        <v xml:space="preserve"> Auxiliar de Atención Ciudadana</v>
      </c>
      <c r="D10" s="117" t="str">
        <f>'[2]PANEL DE CONTROL DISTRITAL'!D9</f>
        <v>Efectividad de la entrevista =</v>
      </c>
      <c r="E10" s="116" t="str">
        <f>'[2]PANEL DE CONTROL DISTRITAL'!E9</f>
        <v>(Número de trámites aplicados / (Número de fichas requisitadas - Notificaciones de improcedencia de trámite)) x 100</v>
      </c>
      <c r="F10" s="118" t="str">
        <f>'[2]PANEL DE CONTROL DISTRITAL'!F9</f>
        <v>Semanal (remesa)</v>
      </c>
      <c r="G10" s="119">
        <f>'[2]PANEL DE CONTROL DISTRITAL'!G9</f>
        <v>0.9</v>
      </c>
      <c r="H10" s="27" t="str">
        <f>'[2]PANEL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159">
        <v>79</v>
      </c>
      <c r="AR10" s="159">
        <v>90</v>
      </c>
      <c r="AS10" s="159">
        <v>81</v>
      </c>
      <c r="AT10" s="159">
        <v>78</v>
      </c>
      <c r="AU10" s="159">
        <v>77</v>
      </c>
      <c r="AV10" s="109">
        <f>IFERROR(SUM(I10:AU10)/SUM(I11:AU11),0)</f>
        <v>1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'[2]PANEL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160">
        <v>79</v>
      </c>
      <c r="AR11" s="160">
        <v>90</v>
      </c>
      <c r="AS11" s="160">
        <v>81</v>
      </c>
      <c r="AT11" s="160">
        <v>78</v>
      </c>
      <c r="AU11" s="160">
        <v>77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'[2]PANEL DE CONTROL DISTRITAL'!A12</f>
        <v>2</v>
      </c>
      <c r="B13" s="121" t="str">
        <f>'[2]PANEL DE CONTROL DISTRITAL'!B12</f>
        <v>TRÁMITE</v>
      </c>
      <c r="C13" s="116" t="str">
        <f>'[2]PANEL DE CONTROL DISTRITAL'!C12</f>
        <v>Operador de Equipo Tecnológico</v>
      </c>
      <c r="D13" s="117" t="str">
        <f>'[2]PANEL DE CONTROL DISTRITAL'!D12</f>
        <v>Trámites exitosos efectivos=</v>
      </c>
      <c r="E13" s="116" t="str">
        <f>'[2]PANEL DE CONTROL DISTRITAL'!E12</f>
        <v>(Número de trámites exitosos / Número de trámites aplicados) x 100</v>
      </c>
      <c r="F13" s="118" t="str">
        <f>'[2]PANEL DE CONTROL DISTRITAL'!F12</f>
        <v>Semanal (remesa)</v>
      </c>
      <c r="G13" s="119">
        <f>'[2]PANEL DE CONTROL DISTRITAL'!G12</f>
        <v>0.9</v>
      </c>
      <c r="H13" s="27" t="str">
        <f>'[2]PANEL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159">
        <v>77</v>
      </c>
      <c r="AR13" s="159">
        <v>88</v>
      </c>
      <c r="AS13" s="159">
        <v>81</v>
      </c>
      <c r="AT13" s="159">
        <v>74</v>
      </c>
      <c r="AU13" s="159">
        <v>75</v>
      </c>
      <c r="AV13" s="109">
        <f>IFERROR(SUM(I13:AU13)/SUM(I14:AU14),0)</f>
        <v>0.97530864197530864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'[2]PANEL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160">
        <v>79</v>
      </c>
      <c r="AR14" s="160">
        <v>90</v>
      </c>
      <c r="AS14" s="160">
        <v>81</v>
      </c>
      <c r="AT14" s="160">
        <v>78</v>
      </c>
      <c r="AU14" s="160">
        <v>77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'[2]PANEL DE CONTROL DISTRITAL'!A15</f>
        <v>3</v>
      </c>
      <c r="B16" s="121" t="str">
        <f>'[2]PANEL DE CONTROL DISTRITAL'!B15</f>
        <v>TRANSFERENCIA</v>
      </c>
      <c r="C16" s="116" t="str">
        <f>'[2]PANEL DE CONTROL DISTRITAL'!C15</f>
        <v>Responsable de Módulo</v>
      </c>
      <c r="D16" s="117" t="str">
        <f>'[2]PANEL DE CONTROL DISTRITAL'!D15</f>
        <v xml:space="preserve">Transacciones exitosas = </v>
      </c>
      <c r="E16" s="116" t="str">
        <f>'[2]PANEL DE CONTROL DISTRITAL'!E15</f>
        <v>(Número de Archivos de Transacción aceptados /Total de Archivos de Transacción procesados) x100</v>
      </c>
      <c r="F16" s="118" t="str">
        <f>'[2]PANEL DE CONTROL DISTRITAL'!F15</f>
        <v>Semanal (remesa)</v>
      </c>
      <c r="G16" s="119">
        <f>'[2]PANEL DE CONTROL DISTRITAL'!G15</f>
        <v>0.9</v>
      </c>
      <c r="H16" s="27" t="str">
        <f>'[2]PANEL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159">
        <v>79</v>
      </c>
      <c r="AR16" s="159">
        <v>90</v>
      </c>
      <c r="AS16" s="159">
        <v>81</v>
      </c>
      <c r="AT16" s="159">
        <v>78</v>
      </c>
      <c r="AU16" s="159">
        <v>77</v>
      </c>
      <c r="AV16" s="109">
        <f>IFERROR(SUM(I16:AU16)/SUM(I17:AU17),0)</f>
        <v>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'[2]PANEL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160">
        <v>79</v>
      </c>
      <c r="AR17" s="160">
        <v>90</v>
      </c>
      <c r="AS17" s="160">
        <v>81</v>
      </c>
      <c r="AT17" s="160">
        <v>78</v>
      </c>
      <c r="AU17" s="160">
        <v>77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'[2]PANEL DE CONTROL DISTRITAL'!A18</f>
        <v>4</v>
      </c>
      <c r="B19" s="121" t="str">
        <f>'[2]PANEL DE CONTROL DISTRITAL'!B18</f>
        <v>CONCILIACIÓN</v>
      </c>
      <c r="C19" s="116" t="str">
        <f>'[2]PANEL DE CONTROL DISTRITAL'!C18</f>
        <v>Responsable de Módulo</v>
      </c>
      <c r="D19" s="117" t="str">
        <f>'[2]PANEL DE CONTROL DISTRITAL'!D18</f>
        <v xml:space="preserve">Credenciales disponibles para entrega = </v>
      </c>
      <c r="E19" s="116" t="str">
        <f>'[2]PANEL DE CONTROL DISTRITAL'!E18</f>
        <v>((Credenciales recibidas - credenciales inconsistentes) / Credenciales recibidas) x 100</v>
      </c>
      <c r="F19" s="118" t="str">
        <f>'[2]PANEL DE CONTROL DISTRITAL'!F18</f>
        <v>Semanal (remesa)</v>
      </c>
      <c r="G19" s="119">
        <f>'[2]PANEL DE CONTROL DISTRITAL'!G18</f>
        <v>0.9</v>
      </c>
      <c r="H19" s="27" t="str">
        <f>'[2]PANEL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159">
        <v>71</v>
      </c>
      <c r="AR19" s="159">
        <v>0</v>
      </c>
      <c r="AS19" s="159">
        <v>0</v>
      </c>
      <c r="AT19" s="159">
        <v>260</v>
      </c>
      <c r="AU19" s="159">
        <v>47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'[2]PANEL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160">
        <v>71</v>
      </c>
      <c r="AR20" s="160">
        <v>0</v>
      </c>
      <c r="AS20" s="160">
        <v>0</v>
      </c>
      <c r="AT20" s="160">
        <v>260</v>
      </c>
      <c r="AU20" s="160">
        <v>47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'[2]PANEL DE CONTROL DISTRITAL'!A21</f>
        <v>5</v>
      </c>
      <c r="B22" s="121" t="str">
        <f>'[2]PANEL DE CONTROL DISTRITAL'!B21</f>
        <v>CONCILIACIÓN</v>
      </c>
      <c r="C22" s="116" t="str">
        <f>'[2]PANEL DE CONTROL DISTRITAL'!C21</f>
        <v>Responsable de Módulo</v>
      </c>
      <c r="D22" s="117" t="str">
        <f>'[2]PANEL DE CONTROL DISTRITAL'!D21</f>
        <v xml:space="preserve">Credenciales disponibles para entrega = </v>
      </c>
      <c r="E22" s="116" t="str">
        <f>'[2]PANEL DE CONTROL DISTRITAL'!E21</f>
        <v>(Credenciales en resguardo / Credenciales totales en SIIRFE disponibles para entrega) x 100</v>
      </c>
      <c r="F22" s="118" t="str">
        <f>'[2]PANEL DE CONTROL DISTRITAL'!F21</f>
        <v>Semanal (remesa)</v>
      </c>
      <c r="G22" s="119">
        <f>'[2]PANEL DE CONTROL DISTRITAL'!G21</f>
        <v>1</v>
      </c>
      <c r="H22" s="27" t="str">
        <f>'[2]PANEL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159">
        <v>279</v>
      </c>
      <c r="AR22" s="159">
        <v>163</v>
      </c>
      <c r="AS22" s="159">
        <v>106</v>
      </c>
      <c r="AT22" s="159">
        <v>296</v>
      </c>
      <c r="AU22" s="159">
        <v>276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'[2]PANEL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160">
        <v>279</v>
      </c>
      <c r="AR23" s="160">
        <v>163</v>
      </c>
      <c r="AS23" s="160">
        <v>106</v>
      </c>
      <c r="AT23" s="160">
        <v>296</v>
      </c>
      <c r="AU23" s="160">
        <v>276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'[2]PANEL DE CONTROL DISTRITAL'!A24</f>
        <v>6</v>
      </c>
      <c r="B25" s="121" t="str">
        <f>'[2]PANEL DE CONTROL DISTRITAL'!B24</f>
        <v>ENTREGA</v>
      </c>
      <c r="C25" s="116" t="str">
        <f>'[2]PANEL DE CONTROL DISTRITAL'!C24</f>
        <v>Operador de Equipo Tecnológico</v>
      </c>
      <c r="D25" s="117" t="str">
        <f>'[2]PANEL DE CONTROL DISTRITAL'!D24</f>
        <v xml:space="preserve">Efectividad de entrega de CPV en MAC = </v>
      </c>
      <c r="E25" s="116" t="str">
        <f>'[2]PANEL DE CONTROL DISTRITAL'!E24</f>
        <v>(Total de credenciales entregadas / Total de credenciales solicitadas) x 100</v>
      </c>
      <c r="F25" s="118" t="str">
        <f>'[2]PANEL DE CONTROL DISTRITAL'!F24</f>
        <v>Semanal (remesa)</v>
      </c>
      <c r="G25" s="119">
        <f>'[2]PANEL DE CONTROL DISTRITAL'!G24</f>
        <v>0.9</v>
      </c>
      <c r="H25" s="27" t="str">
        <f>'[2]PANEL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159">
        <v>62</v>
      </c>
      <c r="AR25" s="159">
        <v>116</v>
      </c>
      <c r="AS25" s="159">
        <v>57</v>
      </c>
      <c r="AT25" s="159">
        <v>70</v>
      </c>
      <c r="AU25" s="159">
        <v>65</v>
      </c>
      <c r="AV25" s="109">
        <f>IFERROR(SUM(I25:AU25)/SUM(I26:AU26),0)</f>
        <v>0.9946236559139785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'[2]PANEL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160">
        <v>62</v>
      </c>
      <c r="AR26" s="160">
        <v>116</v>
      </c>
      <c r="AS26" s="160">
        <v>57</v>
      </c>
      <c r="AT26" s="160">
        <v>71</v>
      </c>
      <c r="AU26" s="160">
        <v>66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0" customHeight="1" thickTop="1" x14ac:dyDescent="0.25"/>
  </sheetData>
  <mergeCells count="71">
    <mergeCell ref="AV10:AV11"/>
    <mergeCell ref="F10:F11"/>
    <mergeCell ref="AV6:AV9"/>
    <mergeCell ref="B7:D7"/>
    <mergeCell ref="A1:AV1"/>
    <mergeCell ref="F2:G2"/>
    <mergeCell ref="AU2:AV2"/>
    <mergeCell ref="A4:AV4"/>
    <mergeCell ref="A5:AV5"/>
    <mergeCell ref="E7:H7"/>
    <mergeCell ref="I7:AU7"/>
    <mergeCell ref="B8:AU8"/>
    <mergeCell ref="A6:A9"/>
    <mergeCell ref="B6:H6"/>
    <mergeCell ref="I6:AU6"/>
    <mergeCell ref="G10:G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10:A11"/>
    <mergeCell ref="B10:B11"/>
    <mergeCell ref="C10:C11"/>
    <mergeCell ref="D10:D11"/>
    <mergeCell ref="E10:E11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AV25:AV26"/>
    <mergeCell ref="I29:L29"/>
    <mergeCell ref="B34:M34"/>
    <mergeCell ref="B35:G35"/>
    <mergeCell ref="H35:M35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492" priority="15" operator="greaterThan">
      <formula>95%</formula>
    </cfRule>
    <cfRule type="cellIs" dxfId="491" priority="16" operator="greaterThanOrEqual">
      <formula>90%</formula>
    </cfRule>
    <cfRule type="cellIs" dxfId="490" priority="17" operator="lessThan">
      <formula>89.99%</formula>
    </cfRule>
  </conditionalFormatting>
  <conditionalFormatting sqref="AV13">
    <cfRule type="cellIs" dxfId="489" priority="12" operator="greaterThan">
      <formula>95%</formula>
    </cfRule>
    <cfRule type="cellIs" dxfId="488" priority="13" operator="greaterThanOrEqual">
      <formula>90%</formula>
    </cfRule>
    <cfRule type="cellIs" dxfId="487" priority="14" operator="lessThan">
      <formula>89.99%</formula>
    </cfRule>
  </conditionalFormatting>
  <conditionalFormatting sqref="AV16">
    <cfRule type="cellIs" dxfId="486" priority="9" operator="greaterThan">
      <formula>95%</formula>
    </cfRule>
    <cfRule type="cellIs" dxfId="485" priority="10" operator="greaterThanOrEqual">
      <formula>90%</formula>
    </cfRule>
    <cfRule type="cellIs" dxfId="484" priority="11" operator="lessThan">
      <formula>89.99%</formula>
    </cfRule>
  </conditionalFormatting>
  <conditionalFormatting sqref="AV19">
    <cfRule type="cellIs" dxfId="483" priority="6" operator="greaterThan">
      <formula>95%</formula>
    </cfRule>
    <cfRule type="cellIs" dxfId="482" priority="7" operator="greaterThanOrEqual">
      <formula>90%</formula>
    </cfRule>
    <cfRule type="cellIs" dxfId="481" priority="8" operator="lessThan">
      <formula>89.99%</formula>
    </cfRule>
  </conditionalFormatting>
  <conditionalFormatting sqref="AV25">
    <cfRule type="cellIs" dxfId="480" priority="3" operator="greaterThan">
      <formula>95%</formula>
    </cfRule>
    <cfRule type="cellIs" dxfId="479" priority="4" operator="greaterThanOrEqual">
      <formula>90%</formula>
    </cfRule>
    <cfRule type="cellIs" dxfId="478" priority="5" operator="lessThan">
      <formula>89.99%</formula>
    </cfRule>
  </conditionalFormatting>
  <conditionalFormatting sqref="AV22">
    <cfRule type="cellIs" dxfId="477" priority="1" operator="greaterThanOrEqual">
      <formula>100%</formula>
    </cfRule>
    <cfRule type="cellIs" dxfId="476" priority="2" operator="lessThan">
      <formula>99.99%</formula>
    </cfRule>
  </conditionalFormatting>
  <dataValidations count="1">
    <dataValidation showDropDown="1" showInputMessage="1" showErrorMessage="1" sqref="C21 G19:G23 G10:G11 G16:G17 G13:G14 G25:G26" xr:uid="{55F56F9B-2CD7-4058-A88C-B387D50C4AAA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D5E83-264F-4643-9F2C-EA419B9C346A}">
  <sheetPr>
    <tabColor theme="4" tint="-0.499984740745262"/>
  </sheetPr>
  <dimension ref="A1:BH48"/>
  <sheetViews>
    <sheetView showGridLines="0" topLeftCell="W1" zoomScale="85" zoomScaleNormal="85" workbookViewId="0">
      <selection activeCell="AU26" sqref="AU26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18</v>
      </c>
      <c r="F2" s="122" t="s">
        <v>70</v>
      </c>
      <c r="G2" s="122"/>
      <c r="H2" s="22">
        <v>301851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'PANEL DE CONTROL DISTRITAL'!A9</f>
        <v>1</v>
      </c>
      <c r="B10" s="121" t="str">
        <f>'PANEL DE CONTROL DISTRITAL'!B9</f>
        <v>ENTREVISTA</v>
      </c>
      <c r="C10" s="116" t="str">
        <f>'PANEL DE CONTROL DISTRITAL'!C9</f>
        <v xml:space="preserve"> Auxiliar de Atención Ciudadana</v>
      </c>
      <c r="D10" s="117" t="str">
        <f>'PANEL DE CONTROL DISTRITAL'!D9</f>
        <v>Efectividad de la entrevista =</v>
      </c>
      <c r="E10" s="116" t="str">
        <f>'PANEL DE CONTROL DISTRITAL'!E9</f>
        <v>(Número de trámites aplicados / (Número de fichas requisitadas - Notificaciones de improcedencia de trámite)) x 100</v>
      </c>
      <c r="F10" s="118" t="str">
        <f>'PANEL DE CONTROL DISTRITAL'!F9</f>
        <v>Semanal (remesa)</v>
      </c>
      <c r="G10" s="119">
        <f>'PANEL DE CONTROL DISTRITAL'!G9</f>
        <v>0.9</v>
      </c>
      <c r="H10" s="27" t="str">
        <f>'PANEL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163</v>
      </c>
      <c r="AR10" s="25">
        <v>137</v>
      </c>
      <c r="AS10" s="25">
        <v>155</v>
      </c>
      <c r="AT10" s="25">
        <v>158</v>
      </c>
      <c r="AU10" s="25">
        <v>132</v>
      </c>
      <c r="AV10" s="109">
        <f>IFERROR(SUM(I10:AU10)/SUM(I11:AU11),0)</f>
        <v>0.99732262382864789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164</v>
      </c>
      <c r="AR11" s="45">
        <v>137</v>
      </c>
      <c r="AS11" s="45">
        <v>155</v>
      </c>
      <c r="AT11" s="45">
        <v>158</v>
      </c>
      <c r="AU11" s="45">
        <v>133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'PANEL DE CONTROL DISTRITAL'!A12</f>
        <v>2</v>
      </c>
      <c r="B13" s="121" t="str">
        <f>'PANEL DE CONTROL DISTRITAL'!B12</f>
        <v>TRÁMITE</v>
      </c>
      <c r="C13" s="116" t="str">
        <f>'PANEL DE CONTROL DISTRITAL'!C12</f>
        <v>Operador de Equipo Tecnológico</v>
      </c>
      <c r="D13" s="117" t="str">
        <f>'PANEL DE CONTROL DISTRITAL'!D12</f>
        <v>Trámites exitosos efectivos=</v>
      </c>
      <c r="E13" s="116" t="str">
        <f>'PANEL DE CONTROL DISTRITAL'!E12</f>
        <v>(Número de trámites exitosos / Número de trámites aplicados) x 100</v>
      </c>
      <c r="F13" s="118" t="str">
        <f>'PANEL DE CONTROL DISTRITAL'!F12</f>
        <v>Semanal (remesa)</v>
      </c>
      <c r="G13" s="119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163</v>
      </c>
      <c r="AR13" s="25">
        <v>137</v>
      </c>
      <c r="AS13" s="25">
        <v>153</v>
      </c>
      <c r="AT13" s="25">
        <v>158</v>
      </c>
      <c r="AU13" s="25">
        <v>132</v>
      </c>
      <c r="AV13" s="109">
        <f>IFERROR(SUM(I13:AU13)/SUM(I14:AU14),0)</f>
        <v>0.99731543624161079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163</v>
      </c>
      <c r="AR14" s="45">
        <v>137</v>
      </c>
      <c r="AS14" s="45">
        <v>155</v>
      </c>
      <c r="AT14" s="45">
        <v>158</v>
      </c>
      <c r="AU14" s="45">
        <v>132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'PANEL DE CONTROL DISTRITAL'!A15</f>
        <v>3</v>
      </c>
      <c r="B16" s="121" t="str">
        <f>'PANEL DE CONTROL DISTRITAL'!B15</f>
        <v>TRANSFERENCIA</v>
      </c>
      <c r="C16" s="116" t="str">
        <f>'PANEL DE CONTROL DISTRITAL'!C15</f>
        <v>Responsable de Módulo</v>
      </c>
      <c r="D16" s="117" t="str">
        <f>'PANEL DE CONTROL DISTRITAL'!D15</f>
        <v xml:space="preserve">Transacciones exitosas = </v>
      </c>
      <c r="E16" s="116" t="str">
        <f>'PANEL DE CONTROL DISTRITAL'!E15</f>
        <v>(Número de Archivos de Transacción aceptados /Total de Archivos de Transacción procesados) x100</v>
      </c>
      <c r="F16" s="118" t="str">
        <f>'PANEL DE CONTROL DISTRITAL'!F15</f>
        <v>Semanal (remesa)</v>
      </c>
      <c r="G16" s="119">
        <f>'PANEL DE CONTROL DISTRITAL'!G15</f>
        <v>0.9</v>
      </c>
      <c r="H16" s="27" t="str">
        <f>'PANEL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163</v>
      </c>
      <c r="AR16" s="25">
        <v>137</v>
      </c>
      <c r="AS16" s="25">
        <v>155</v>
      </c>
      <c r="AT16" s="25">
        <v>157</v>
      </c>
      <c r="AU16" s="25">
        <v>132</v>
      </c>
      <c r="AV16" s="109">
        <f>IFERROR(SUM(I16:AU16)/SUM(I17:AU17),0)</f>
        <v>0.99865771812080539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163</v>
      </c>
      <c r="AR17" s="45">
        <v>137</v>
      </c>
      <c r="AS17" s="45">
        <v>155</v>
      </c>
      <c r="AT17" s="45">
        <v>158</v>
      </c>
      <c r="AU17" s="45">
        <v>132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'PANEL DE CONTROL DISTRITAL'!A18</f>
        <v>4</v>
      </c>
      <c r="B19" s="121" t="str">
        <f>'PANEL DE CONTROL DISTRITAL'!B18</f>
        <v>CONCILIACIÓN</v>
      </c>
      <c r="C19" s="116" t="str">
        <f>'PANEL DE CONTROL DISTRITAL'!C18</f>
        <v>Responsable de Módulo</v>
      </c>
      <c r="D19" s="117" t="str">
        <f>'PANEL DE CONTROL DISTRITAL'!D18</f>
        <v xml:space="preserve">Credenciales disponibles para entrega = </v>
      </c>
      <c r="E19" s="116" t="str">
        <f>'PANEL DE CONTROL DISTRITAL'!E18</f>
        <v>((Credenciales recibidas - credenciales inconsistentes) / Credenciales recibidas) x 100</v>
      </c>
      <c r="F19" s="118" t="str">
        <f>'PANEL DE CONTROL DISTRITAL'!F18</f>
        <v>Semanal (remesa)</v>
      </c>
      <c r="G19" s="119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163</v>
      </c>
      <c r="AR19" s="25">
        <v>247</v>
      </c>
      <c r="AS19" s="25">
        <v>39</v>
      </c>
      <c r="AT19" s="25">
        <v>265</v>
      </c>
      <c r="AU19" s="25">
        <v>97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163</v>
      </c>
      <c r="AR20" s="45">
        <v>247</v>
      </c>
      <c r="AS20" s="45">
        <v>39</v>
      </c>
      <c r="AT20" s="45">
        <v>265</v>
      </c>
      <c r="AU20" s="45">
        <v>97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'PANEL DE CONTROL DISTRITAL'!A21</f>
        <v>5</v>
      </c>
      <c r="B22" s="121" t="str">
        <f>'PANEL DE CONTROL DISTRITAL'!B21</f>
        <v>CONCILIACIÓN</v>
      </c>
      <c r="C22" s="116" t="str">
        <f>'PANEL DE CONTROL DISTRITAL'!C21</f>
        <v>Responsable de Módulo</v>
      </c>
      <c r="D22" s="117" t="str">
        <f>'PANEL DE CONTROL DISTRITAL'!D21</f>
        <v xml:space="preserve">Credenciales disponibles para entrega = </v>
      </c>
      <c r="E22" s="116" t="str">
        <f>'PANEL DE CONTROL DISTRITAL'!E21</f>
        <v>(Credenciales en resguardo / Credenciales totales en SIIRFE disponibles para entrega) x 100</v>
      </c>
      <c r="F22" s="118" t="str">
        <f>'PANEL DE CONTROL DISTRITAL'!F21</f>
        <v>Semanal (remesa)</v>
      </c>
      <c r="G22" s="119">
        <f>'PANEL DE CONTROL DISTRITAL'!G21</f>
        <v>1</v>
      </c>
      <c r="H22" s="27" t="str">
        <f>'PANEL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444</v>
      </c>
      <c r="AR22" s="25">
        <v>429</v>
      </c>
      <c r="AS22" s="25">
        <v>266</v>
      </c>
      <c r="AT22" s="25">
        <v>357</v>
      </c>
      <c r="AU22" s="25">
        <v>318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444</v>
      </c>
      <c r="AR23" s="45">
        <v>429</v>
      </c>
      <c r="AS23" s="45">
        <v>266</v>
      </c>
      <c r="AT23" s="45">
        <v>357</v>
      </c>
      <c r="AU23" s="45">
        <v>318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'PANEL DE CONTROL DISTRITAL'!A24</f>
        <v>6</v>
      </c>
      <c r="B25" s="121" t="str">
        <f>'PANEL DE CONTROL DISTRITAL'!B24</f>
        <v>ENTREGA</v>
      </c>
      <c r="C25" s="116" t="str">
        <f>'PANEL DE CONTROL DISTRITAL'!C24</f>
        <v>Operador de Equipo Tecnológico</v>
      </c>
      <c r="D25" s="117" t="str">
        <f>'PANEL DE CONTROL DISTRITAL'!D24</f>
        <v xml:space="preserve">Efectividad de entrega de CPV en MAC = </v>
      </c>
      <c r="E25" s="116" t="str">
        <f>'PANEL DE CONTROL DISTRITAL'!E24</f>
        <v>(Total de credenciales entregadas / Total de credenciales solicitadas) x 100</v>
      </c>
      <c r="F25" s="118" t="str">
        <f>'PANEL DE CONTROL DISTRITAL'!F24</f>
        <v>Semanal (remesa)</v>
      </c>
      <c r="G25" s="119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184</v>
      </c>
      <c r="AR25" s="25">
        <v>262</v>
      </c>
      <c r="AS25" s="25">
        <v>202</v>
      </c>
      <c r="AT25" s="25">
        <v>174</v>
      </c>
      <c r="AU25" s="25">
        <v>136</v>
      </c>
      <c r="AV25" s="109">
        <f>IFERROR(SUM(I25:AU25)/SUM(I26:AU26),0)</f>
        <v>1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184</v>
      </c>
      <c r="AR26" s="45">
        <v>262</v>
      </c>
      <c r="AS26" s="45">
        <v>202</v>
      </c>
      <c r="AT26" s="45">
        <v>174</v>
      </c>
      <c r="AU26" s="45">
        <v>136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10:A11"/>
    <mergeCell ref="B10:B11"/>
    <mergeCell ref="C10:C11"/>
    <mergeCell ref="D10:D11"/>
    <mergeCell ref="E10:E11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AV25:AV26"/>
    <mergeCell ref="I29:L29"/>
    <mergeCell ref="B34:M34"/>
    <mergeCell ref="B35:G35"/>
    <mergeCell ref="H35:M35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1104" priority="15" operator="greaterThan">
      <formula>95%</formula>
    </cfRule>
    <cfRule type="cellIs" dxfId="1103" priority="16" operator="greaterThanOrEqual">
      <formula>90%</formula>
    </cfRule>
    <cfRule type="cellIs" dxfId="1102" priority="17" operator="lessThan">
      <formula>89.99%</formula>
    </cfRule>
  </conditionalFormatting>
  <conditionalFormatting sqref="AV13">
    <cfRule type="cellIs" dxfId="1101" priority="12" operator="greaterThan">
      <formula>95%</formula>
    </cfRule>
    <cfRule type="cellIs" dxfId="1100" priority="13" operator="greaterThanOrEqual">
      <formula>90%</formula>
    </cfRule>
    <cfRule type="cellIs" dxfId="1099" priority="14" operator="lessThan">
      <formula>89.99%</formula>
    </cfRule>
  </conditionalFormatting>
  <conditionalFormatting sqref="AV16">
    <cfRule type="cellIs" dxfId="1098" priority="9" operator="greaterThan">
      <formula>95%</formula>
    </cfRule>
    <cfRule type="cellIs" dxfId="1097" priority="10" operator="greaterThanOrEqual">
      <formula>90%</formula>
    </cfRule>
    <cfRule type="cellIs" dxfId="1096" priority="11" operator="lessThan">
      <formula>89.99%</formula>
    </cfRule>
  </conditionalFormatting>
  <conditionalFormatting sqref="AV19">
    <cfRule type="cellIs" dxfId="1095" priority="6" operator="greaterThan">
      <formula>95%</formula>
    </cfRule>
    <cfRule type="cellIs" dxfId="1094" priority="7" operator="greaterThanOrEqual">
      <formula>90%</formula>
    </cfRule>
    <cfRule type="cellIs" dxfId="1093" priority="8" operator="lessThan">
      <formula>89.99%</formula>
    </cfRule>
  </conditionalFormatting>
  <conditionalFormatting sqref="AV25">
    <cfRule type="cellIs" dxfId="1092" priority="3" operator="greaterThan">
      <formula>95%</formula>
    </cfRule>
    <cfRule type="cellIs" dxfId="1091" priority="4" operator="greaterThanOrEqual">
      <formula>90%</formula>
    </cfRule>
    <cfRule type="cellIs" dxfId="1090" priority="5" operator="lessThan">
      <formula>89.99%</formula>
    </cfRule>
  </conditionalFormatting>
  <conditionalFormatting sqref="AV22">
    <cfRule type="cellIs" dxfId="1089" priority="1" operator="greaterThanOrEqual">
      <formula>100%</formula>
    </cfRule>
    <cfRule type="cellIs" dxfId="1088" priority="2" operator="lessThan">
      <formula>99.99%</formula>
    </cfRule>
  </conditionalFormatting>
  <dataValidations count="1">
    <dataValidation showDropDown="1" showInputMessage="1" showErrorMessage="1" sqref="C21 G19:G23 G10:G11 G16:G17 G13:G14 G25:G26" xr:uid="{87CB960E-69A0-452A-B10E-9E07EDB258A0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5C070-94FC-41CB-8A93-6BF05F979CBD}">
  <sheetPr>
    <tabColor theme="4" tint="-0.499984740745262"/>
  </sheetPr>
  <dimension ref="A1:BH48"/>
  <sheetViews>
    <sheetView showGridLines="0" topLeftCell="V7" zoomScale="85" zoomScaleNormal="85" workbookViewId="0">
      <selection activeCell="AU14" sqref="AU14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18</v>
      </c>
      <c r="F2" s="122" t="s">
        <v>70</v>
      </c>
      <c r="G2" s="122"/>
      <c r="H2" s="22">
        <v>301852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'PANEL DE CONTROL DISTRITAL'!A9</f>
        <v>1</v>
      </c>
      <c r="B10" s="121" t="str">
        <f>'PANEL DE CONTROL DISTRITAL'!B9</f>
        <v>ENTREVISTA</v>
      </c>
      <c r="C10" s="116" t="str">
        <f>'PANEL DE CONTROL DISTRITAL'!C9</f>
        <v xml:space="preserve"> Auxiliar de Atención Ciudadana</v>
      </c>
      <c r="D10" s="117" t="str">
        <f>'PANEL DE CONTROL DISTRITAL'!D9</f>
        <v>Efectividad de la entrevista =</v>
      </c>
      <c r="E10" s="116" t="str">
        <f>'PANEL DE CONTROL DISTRITAL'!E9</f>
        <v>(Número de trámites aplicados / (Número de fichas requisitadas - Notificaciones de improcedencia de trámite)) x 100</v>
      </c>
      <c r="F10" s="118" t="str">
        <f>'PANEL DE CONTROL DISTRITAL'!F9</f>
        <v>Semanal (remesa)</v>
      </c>
      <c r="G10" s="119">
        <f>'PANEL DE CONTROL DISTRITAL'!G9</f>
        <v>0.9</v>
      </c>
      <c r="H10" s="27" t="str">
        <f>'PANEL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198</v>
      </c>
      <c r="AR10" s="25">
        <v>169</v>
      </c>
      <c r="AS10" s="25">
        <v>143</v>
      </c>
      <c r="AT10" s="25">
        <v>229</v>
      </c>
      <c r="AU10" s="25">
        <v>60</v>
      </c>
      <c r="AV10" s="109">
        <f>IFERROR(SUM(I10:AU10)/SUM(I11:AU11),0)</f>
        <v>1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198</v>
      </c>
      <c r="AR11" s="45">
        <v>169</v>
      </c>
      <c r="AS11" s="45">
        <v>143</v>
      </c>
      <c r="AT11" s="45">
        <v>229</v>
      </c>
      <c r="AU11" s="45">
        <v>60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'PANEL DE CONTROL DISTRITAL'!A12</f>
        <v>2</v>
      </c>
      <c r="B13" s="121" t="str">
        <f>'PANEL DE CONTROL DISTRITAL'!B12</f>
        <v>TRÁMITE</v>
      </c>
      <c r="C13" s="116" t="str">
        <f>'PANEL DE CONTROL DISTRITAL'!C12</f>
        <v>Operador de Equipo Tecnológico</v>
      </c>
      <c r="D13" s="117" t="str">
        <f>'PANEL DE CONTROL DISTRITAL'!D12</f>
        <v>Trámites exitosos efectivos=</v>
      </c>
      <c r="E13" s="116" t="str">
        <f>'PANEL DE CONTROL DISTRITAL'!E12</f>
        <v>(Número de trámites exitosos / Número de trámites aplicados) x 100</v>
      </c>
      <c r="F13" s="118" t="str">
        <f>'PANEL DE CONTROL DISTRITAL'!F12</f>
        <v>Semanal (remesa)</v>
      </c>
      <c r="G13" s="119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197</v>
      </c>
      <c r="AR13" s="25">
        <v>168</v>
      </c>
      <c r="AS13" s="25">
        <v>142</v>
      </c>
      <c r="AT13" s="25">
        <v>228</v>
      </c>
      <c r="AU13" s="25">
        <v>59</v>
      </c>
      <c r="AV13" s="109">
        <f>IFERROR(SUM(I13:AU13)/SUM(I14:AU14),0)</f>
        <v>0.99374217772215268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198</v>
      </c>
      <c r="AR14" s="45">
        <v>169</v>
      </c>
      <c r="AS14" s="45">
        <v>143</v>
      </c>
      <c r="AT14" s="45">
        <v>229</v>
      </c>
      <c r="AU14" s="45">
        <v>60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'PANEL DE CONTROL DISTRITAL'!A15</f>
        <v>3</v>
      </c>
      <c r="B16" s="121" t="str">
        <f>'PANEL DE CONTROL DISTRITAL'!B15</f>
        <v>TRANSFERENCIA</v>
      </c>
      <c r="C16" s="116" t="str">
        <f>'PANEL DE CONTROL DISTRITAL'!C15</f>
        <v>Responsable de Módulo</v>
      </c>
      <c r="D16" s="117" t="str">
        <f>'PANEL DE CONTROL DISTRITAL'!D15</f>
        <v xml:space="preserve">Transacciones exitosas = </v>
      </c>
      <c r="E16" s="116" t="str">
        <f>'PANEL DE CONTROL DISTRITAL'!E15</f>
        <v>(Número de Archivos de Transacción aceptados /Total de Archivos de Transacción procesados) x100</v>
      </c>
      <c r="F16" s="118" t="str">
        <f>'PANEL DE CONTROL DISTRITAL'!F15</f>
        <v>Semanal (remesa)</v>
      </c>
      <c r="G16" s="119">
        <f>'PANEL DE CONTROL DISTRITAL'!G15</f>
        <v>0.9</v>
      </c>
      <c r="H16" s="27" t="str">
        <f>'PANEL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197</v>
      </c>
      <c r="AR16" s="25">
        <v>168</v>
      </c>
      <c r="AS16" s="25">
        <v>142</v>
      </c>
      <c r="AT16" s="25">
        <v>228</v>
      </c>
      <c r="AU16" s="25">
        <v>59</v>
      </c>
      <c r="AV16" s="109">
        <f>IFERROR(SUM(I16:AU16)/SUM(I17:AU17),0)</f>
        <v>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197</v>
      </c>
      <c r="AR17" s="45">
        <v>168</v>
      </c>
      <c r="AS17" s="45">
        <v>142</v>
      </c>
      <c r="AT17" s="45">
        <v>228</v>
      </c>
      <c r="AU17" s="45">
        <v>59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'PANEL DE CONTROL DISTRITAL'!A18</f>
        <v>4</v>
      </c>
      <c r="B19" s="121" t="str">
        <f>'PANEL DE CONTROL DISTRITAL'!B18</f>
        <v>CONCILIACIÓN</v>
      </c>
      <c r="C19" s="116" t="str">
        <f>'PANEL DE CONTROL DISTRITAL'!C18</f>
        <v>Responsable de Módulo</v>
      </c>
      <c r="D19" s="117" t="str">
        <f>'PANEL DE CONTROL DISTRITAL'!D18</f>
        <v xml:space="preserve">Credenciales disponibles para entrega = </v>
      </c>
      <c r="E19" s="116" t="str">
        <f>'PANEL DE CONTROL DISTRITAL'!E18</f>
        <v>((Credenciales recibidas - credenciales inconsistentes) / Credenciales recibidas) x 100</v>
      </c>
      <c r="F19" s="118" t="str">
        <f>'PANEL DE CONTROL DISTRITAL'!F18</f>
        <v>Semanal (remesa)</v>
      </c>
      <c r="G19" s="119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196</v>
      </c>
      <c r="AR19" s="25">
        <v>168</v>
      </c>
      <c r="AS19" s="25">
        <v>142</v>
      </c>
      <c r="AT19" s="25">
        <v>228</v>
      </c>
      <c r="AU19" s="25">
        <v>49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196</v>
      </c>
      <c r="AR20" s="45">
        <v>168</v>
      </c>
      <c r="AS20" s="45">
        <v>142</v>
      </c>
      <c r="AT20" s="45">
        <v>228</v>
      </c>
      <c r="AU20" s="45">
        <v>49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'PANEL DE CONTROL DISTRITAL'!A21</f>
        <v>5</v>
      </c>
      <c r="B22" s="121" t="str">
        <f>'PANEL DE CONTROL DISTRITAL'!B21</f>
        <v>CONCILIACIÓN</v>
      </c>
      <c r="C22" s="116" t="str">
        <f>'PANEL DE CONTROL DISTRITAL'!C21</f>
        <v>Responsable de Módulo</v>
      </c>
      <c r="D22" s="117" t="str">
        <f>'PANEL DE CONTROL DISTRITAL'!D21</f>
        <v xml:space="preserve">Credenciales disponibles para entrega = </v>
      </c>
      <c r="E22" s="116" t="str">
        <f>'PANEL DE CONTROL DISTRITAL'!E21</f>
        <v>(Credenciales en resguardo / Credenciales totales en SIIRFE disponibles para entrega) x 100</v>
      </c>
      <c r="F22" s="118" t="str">
        <f>'PANEL DE CONTROL DISTRITAL'!F21</f>
        <v>Semanal (remesa)</v>
      </c>
      <c r="G22" s="119">
        <f>'PANEL DE CONTROL DISTRITAL'!G21</f>
        <v>1</v>
      </c>
      <c r="H22" s="27" t="str">
        <f>'PANEL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462</v>
      </c>
      <c r="AR22" s="25">
        <v>436</v>
      </c>
      <c r="AS22" s="25">
        <v>389</v>
      </c>
      <c r="AT22" s="25">
        <v>403</v>
      </c>
      <c r="AU22" s="25">
        <v>557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462</v>
      </c>
      <c r="AR23" s="45">
        <v>436</v>
      </c>
      <c r="AS23" s="45">
        <v>389</v>
      </c>
      <c r="AT23" s="45">
        <v>403</v>
      </c>
      <c r="AU23" s="45">
        <v>557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'PANEL DE CONTROL DISTRITAL'!A24</f>
        <v>6</v>
      </c>
      <c r="B25" s="121" t="str">
        <f>'PANEL DE CONTROL DISTRITAL'!B24</f>
        <v>ENTREGA</v>
      </c>
      <c r="C25" s="116" t="str">
        <f>'PANEL DE CONTROL DISTRITAL'!C24</f>
        <v>Operador de Equipo Tecnológico</v>
      </c>
      <c r="D25" s="117" t="str">
        <f>'PANEL DE CONTROL DISTRITAL'!D24</f>
        <v xml:space="preserve">Efectividad de entrega de CPV en MAC = </v>
      </c>
      <c r="E25" s="116" t="str">
        <f>'PANEL DE CONTROL DISTRITAL'!E24</f>
        <v>(Total de credenciales entregadas / Total de credenciales solicitadas) x 100</v>
      </c>
      <c r="F25" s="118" t="str">
        <f>'PANEL DE CONTROL DISTRITAL'!F24</f>
        <v>Semanal (remesa)</v>
      </c>
      <c r="G25" s="119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332</v>
      </c>
      <c r="AR25" s="25">
        <v>194</v>
      </c>
      <c r="AS25" s="25">
        <v>184</v>
      </c>
      <c r="AT25" s="25">
        <v>179</v>
      </c>
      <c r="AU25" s="25">
        <v>112</v>
      </c>
      <c r="AV25" s="109">
        <f>IFERROR(SUM(I25:AU25)/SUM(I26:AU26),0)</f>
        <v>1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332</v>
      </c>
      <c r="AR26" s="45">
        <v>194</v>
      </c>
      <c r="AS26" s="45">
        <v>184</v>
      </c>
      <c r="AT26" s="45">
        <v>179</v>
      </c>
      <c r="AU26" s="45">
        <v>112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F22:F23"/>
    <mergeCell ref="G22:G23"/>
    <mergeCell ref="AV22:AV23"/>
    <mergeCell ref="I29:L29"/>
    <mergeCell ref="B34:M34"/>
    <mergeCell ref="A22:A23"/>
    <mergeCell ref="B22:B23"/>
    <mergeCell ref="C22:C23"/>
    <mergeCell ref="D22:D23"/>
    <mergeCell ref="E22:E23"/>
    <mergeCell ref="F16:F17"/>
    <mergeCell ref="G16:G17"/>
    <mergeCell ref="AV16:AV17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AV15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E10:E11"/>
    <mergeCell ref="F10:F11"/>
    <mergeCell ref="G10:G11"/>
    <mergeCell ref="AV10:AV11"/>
    <mergeCell ref="AS2:AV2"/>
    <mergeCell ref="A1:AV1"/>
    <mergeCell ref="F2:G2"/>
    <mergeCell ref="A4:AV4"/>
    <mergeCell ref="A5:AV5"/>
    <mergeCell ref="A6:A9"/>
    <mergeCell ref="B6:H6"/>
    <mergeCell ref="I6:AU6"/>
    <mergeCell ref="AV6:AV9"/>
    <mergeCell ref="B7:D7"/>
    <mergeCell ref="E7:H7"/>
    <mergeCell ref="I7:AU7"/>
    <mergeCell ref="B8:AU8"/>
    <mergeCell ref="B35:G35"/>
    <mergeCell ref="H35:M35"/>
    <mergeCell ref="B36:G37"/>
    <mergeCell ref="H36:M37"/>
    <mergeCell ref="A24:AV24"/>
    <mergeCell ref="A25:A26"/>
    <mergeCell ref="B25:B26"/>
    <mergeCell ref="C25:C26"/>
    <mergeCell ref="D25:D26"/>
    <mergeCell ref="E25:E26"/>
    <mergeCell ref="F25:F26"/>
    <mergeCell ref="G25:G26"/>
    <mergeCell ref="AV25:AV26"/>
  </mergeCells>
  <conditionalFormatting sqref="I21:AU21">
    <cfRule type="colorScale" priority="39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1087" priority="18" operator="greaterThan">
      <formula>95%</formula>
    </cfRule>
    <cfRule type="cellIs" dxfId="1086" priority="19" operator="greaterThanOrEqual">
      <formula>90%</formula>
    </cfRule>
    <cfRule type="cellIs" dxfId="1085" priority="20" operator="lessThan">
      <formula>89.99%</formula>
    </cfRule>
  </conditionalFormatting>
  <conditionalFormatting sqref="AV13">
    <cfRule type="cellIs" dxfId="1084" priority="15" operator="greaterThan">
      <formula>95%</formula>
    </cfRule>
    <cfRule type="cellIs" dxfId="1083" priority="16" operator="greaterThanOrEqual">
      <formula>90%</formula>
    </cfRule>
    <cfRule type="cellIs" dxfId="1082" priority="17" operator="lessThan">
      <formula>89.99%</formula>
    </cfRule>
  </conditionalFormatting>
  <conditionalFormatting sqref="AV16">
    <cfRule type="cellIs" dxfId="1081" priority="12" operator="greaterThan">
      <formula>95%</formula>
    </cfRule>
    <cfRule type="cellIs" dxfId="1080" priority="13" operator="greaterThanOrEqual">
      <formula>90%</formula>
    </cfRule>
    <cfRule type="cellIs" dxfId="1079" priority="14" operator="lessThan">
      <formula>89.99%</formula>
    </cfRule>
  </conditionalFormatting>
  <conditionalFormatting sqref="AV19">
    <cfRule type="cellIs" dxfId="1078" priority="9" operator="greaterThan">
      <formula>95%</formula>
    </cfRule>
    <cfRule type="cellIs" dxfId="1077" priority="10" operator="greaterThanOrEqual">
      <formula>90%</formula>
    </cfRule>
    <cfRule type="cellIs" dxfId="1076" priority="11" operator="lessThan">
      <formula>89.99%</formula>
    </cfRule>
  </conditionalFormatting>
  <conditionalFormatting sqref="AV25">
    <cfRule type="cellIs" dxfId="1075" priority="3" operator="greaterThan">
      <formula>95%</formula>
    </cfRule>
    <cfRule type="cellIs" dxfId="1074" priority="4" operator="greaterThanOrEqual">
      <formula>90%</formula>
    </cfRule>
    <cfRule type="cellIs" dxfId="1073" priority="5" operator="lessThan">
      <formula>89.99%</formula>
    </cfRule>
  </conditionalFormatting>
  <conditionalFormatting sqref="AV22">
    <cfRule type="cellIs" dxfId="1072" priority="1" operator="greaterThanOrEqual">
      <formula>100%</formula>
    </cfRule>
    <cfRule type="cellIs" dxfId="1071" priority="2" operator="lessThan">
      <formula>99.99%</formula>
    </cfRule>
  </conditionalFormatting>
  <dataValidations count="1">
    <dataValidation showDropDown="1" showInputMessage="1" showErrorMessage="1" sqref="C21 G19:G23 G10:G11 G16:G17 G13:G14 G25:G26" xr:uid="{A3F4490E-F909-4588-946B-F98FAF97F186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D9B4B-C83C-42FE-80AB-22A0FD634B32}">
  <sheetPr>
    <tabColor theme="4" tint="-0.499984740745262"/>
  </sheetPr>
  <dimension ref="A1:BH48"/>
  <sheetViews>
    <sheetView showGridLines="0" topLeftCell="Z9" zoomScale="85" zoomScaleNormal="85" workbookViewId="0">
      <selection activeCell="AS28" sqref="AS28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18</v>
      </c>
      <c r="F2" s="122" t="s">
        <v>70</v>
      </c>
      <c r="G2" s="122"/>
      <c r="H2" s="22">
        <v>301853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'PANEL DE CONTROL DISTRITAL'!A9</f>
        <v>1</v>
      </c>
      <c r="B10" s="121" t="str">
        <f>'PANEL DE CONTROL DISTRITAL'!B9</f>
        <v>ENTREVISTA</v>
      </c>
      <c r="C10" s="116" t="str">
        <f>'PANEL DE CONTROL DISTRITAL'!C9</f>
        <v xml:space="preserve"> Auxiliar de Atención Ciudadana</v>
      </c>
      <c r="D10" s="117" t="str">
        <f>'PANEL DE CONTROL DISTRITAL'!D9</f>
        <v>Efectividad de la entrevista =</v>
      </c>
      <c r="E10" s="116" t="str">
        <f>'PANEL DE CONTROL DISTRITAL'!E9</f>
        <v>(Número de trámites aplicados / (Número de fichas requisitadas - Notificaciones de improcedencia de trámite)) x 100</v>
      </c>
      <c r="F10" s="118" t="str">
        <f>'PANEL DE CONTROL DISTRITAL'!F9</f>
        <v>Semanal (remesa)</v>
      </c>
      <c r="G10" s="119">
        <f>'PANEL DE CONTROL DISTRITAL'!G9</f>
        <v>0.9</v>
      </c>
      <c r="H10" s="27" t="str">
        <f>'PANEL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105</v>
      </c>
      <c r="AR10" s="25">
        <v>118</v>
      </c>
      <c r="AS10" s="25">
        <v>111</v>
      </c>
      <c r="AT10" s="25">
        <v>141</v>
      </c>
      <c r="AU10" s="25">
        <v>68</v>
      </c>
      <c r="AV10" s="109">
        <f>IFERROR(SUM(I10:AU10)/SUM(I11:AU11),0)</f>
        <v>1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105</v>
      </c>
      <c r="AR11" s="45">
        <v>118</v>
      </c>
      <c r="AS11" s="45">
        <v>111</v>
      </c>
      <c r="AT11" s="45">
        <v>141</v>
      </c>
      <c r="AU11" s="45">
        <v>68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'PANEL DE CONTROL DISTRITAL'!A12</f>
        <v>2</v>
      </c>
      <c r="B13" s="121" t="str">
        <f>'PANEL DE CONTROL DISTRITAL'!B12</f>
        <v>TRÁMITE</v>
      </c>
      <c r="C13" s="116" t="str">
        <f>'PANEL DE CONTROL DISTRITAL'!C12</f>
        <v>Operador de Equipo Tecnológico</v>
      </c>
      <c r="D13" s="117" t="str">
        <f>'PANEL DE CONTROL DISTRITAL'!D12</f>
        <v>Trámites exitosos efectivos=</v>
      </c>
      <c r="E13" s="116" t="str">
        <f>'PANEL DE CONTROL DISTRITAL'!E12</f>
        <v>(Número de trámites exitosos / Número de trámites aplicados) x 100</v>
      </c>
      <c r="F13" s="118" t="str">
        <f>'PANEL DE CONTROL DISTRITAL'!F12</f>
        <v>Semanal (remesa)</v>
      </c>
      <c r="G13" s="119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105</v>
      </c>
      <c r="AR13" s="25">
        <v>117</v>
      </c>
      <c r="AS13" s="25">
        <v>110</v>
      </c>
      <c r="AT13" s="25">
        <v>138</v>
      </c>
      <c r="AU13" s="25">
        <v>68</v>
      </c>
      <c r="AV13" s="109">
        <f>IFERROR(SUM(I13:AU13)/SUM(I14:AU14),0)</f>
        <v>0.99079189686924496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105</v>
      </c>
      <c r="AR14" s="45">
        <v>118</v>
      </c>
      <c r="AS14" s="45">
        <v>111</v>
      </c>
      <c r="AT14" s="45">
        <v>141</v>
      </c>
      <c r="AU14" s="45">
        <v>68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'PANEL DE CONTROL DISTRITAL'!A15</f>
        <v>3</v>
      </c>
      <c r="B16" s="121" t="str">
        <f>'PANEL DE CONTROL DISTRITAL'!B15</f>
        <v>TRANSFERENCIA</v>
      </c>
      <c r="C16" s="116" t="str">
        <f>'PANEL DE CONTROL DISTRITAL'!C15</f>
        <v>Responsable de Módulo</v>
      </c>
      <c r="D16" s="117" t="str">
        <f>'PANEL DE CONTROL DISTRITAL'!D15</f>
        <v xml:space="preserve">Transacciones exitosas = </v>
      </c>
      <c r="E16" s="116" t="str">
        <f>'PANEL DE CONTROL DISTRITAL'!E15</f>
        <v>(Número de Archivos de Transacción aceptados /Total de Archivos de Transacción procesados) x100</v>
      </c>
      <c r="F16" s="118" t="str">
        <f>'PANEL DE CONTROL DISTRITAL'!F15</f>
        <v>Semanal (remesa)</v>
      </c>
      <c r="G16" s="119">
        <f>'PANEL DE CONTROL DISTRITAL'!G15</f>
        <v>0.9</v>
      </c>
      <c r="H16" s="27" t="str">
        <f>'PANEL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105</v>
      </c>
      <c r="AR16" s="25">
        <v>118</v>
      </c>
      <c r="AS16" s="25">
        <v>111</v>
      </c>
      <c r="AT16" s="25">
        <v>141</v>
      </c>
      <c r="AU16" s="25">
        <v>68</v>
      </c>
      <c r="AV16" s="109">
        <f>IFERROR(SUM(I16:AU16)/SUM(I17:AU17),0)</f>
        <v>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105</v>
      </c>
      <c r="AR17" s="45">
        <v>118</v>
      </c>
      <c r="AS17" s="45">
        <v>111</v>
      </c>
      <c r="AT17" s="45">
        <v>141</v>
      </c>
      <c r="AU17" s="45">
        <v>68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'PANEL DE CONTROL DISTRITAL'!A18</f>
        <v>4</v>
      </c>
      <c r="B19" s="121" t="str">
        <f>'PANEL DE CONTROL DISTRITAL'!B18</f>
        <v>CONCILIACIÓN</v>
      </c>
      <c r="C19" s="116" t="str">
        <f>'PANEL DE CONTROL DISTRITAL'!C18</f>
        <v>Responsable de Módulo</v>
      </c>
      <c r="D19" s="117" t="str">
        <f>'PANEL DE CONTROL DISTRITAL'!D18</f>
        <v xml:space="preserve">Credenciales disponibles para entrega = </v>
      </c>
      <c r="E19" s="116" t="str">
        <f>'PANEL DE CONTROL DISTRITAL'!E18</f>
        <v>((Credenciales recibidas - credenciales inconsistentes) / Credenciales recibidas) x 100</v>
      </c>
      <c r="F19" s="118" t="str">
        <f>'PANEL DE CONTROL DISTRITAL'!F18</f>
        <v>Semanal (remesa)</v>
      </c>
      <c r="G19" s="119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363</v>
      </c>
      <c r="AR19" s="25">
        <v>74</v>
      </c>
      <c r="AS19" s="25">
        <v>123</v>
      </c>
      <c r="AT19" s="25">
        <v>136</v>
      </c>
      <c r="AU19" s="25">
        <v>147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363</v>
      </c>
      <c r="AR20" s="45">
        <v>74</v>
      </c>
      <c r="AS20" s="45">
        <v>123</v>
      </c>
      <c r="AT20" s="45">
        <v>136</v>
      </c>
      <c r="AU20" s="45">
        <v>147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'PANEL DE CONTROL DISTRITAL'!A21</f>
        <v>5</v>
      </c>
      <c r="B22" s="121" t="str">
        <f>'PANEL DE CONTROL DISTRITAL'!B21</f>
        <v>CONCILIACIÓN</v>
      </c>
      <c r="C22" s="116" t="str">
        <f>'PANEL DE CONTROL DISTRITAL'!C21</f>
        <v>Responsable de Módulo</v>
      </c>
      <c r="D22" s="117" t="str">
        <f>'PANEL DE CONTROL DISTRITAL'!D21</f>
        <v xml:space="preserve">Credenciales disponibles para entrega = </v>
      </c>
      <c r="E22" s="116" t="str">
        <f>'PANEL DE CONTROL DISTRITAL'!E21</f>
        <v>(Credenciales en resguardo / Credenciales totales en SIIRFE disponibles para entrega) x 100</v>
      </c>
      <c r="F22" s="118" t="str">
        <f>'PANEL DE CONTROL DISTRITAL'!F21</f>
        <v>Semanal (remesa)</v>
      </c>
      <c r="G22" s="119">
        <f>'PANEL DE CONTROL DISTRITAL'!G21</f>
        <v>1</v>
      </c>
      <c r="H22" s="27" t="str">
        <f>'PANEL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451</v>
      </c>
      <c r="AR22" s="25">
        <v>313</v>
      </c>
      <c r="AS22" s="25">
        <v>314</v>
      </c>
      <c r="AT22" s="25">
        <v>265</v>
      </c>
      <c r="AU22" s="25">
        <v>362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451</v>
      </c>
      <c r="AR23" s="45">
        <v>313</v>
      </c>
      <c r="AS23" s="45">
        <v>314</v>
      </c>
      <c r="AT23" s="45">
        <v>265</v>
      </c>
      <c r="AU23" s="45">
        <v>362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'PANEL DE CONTROL DISTRITAL'!A24</f>
        <v>6</v>
      </c>
      <c r="B25" s="121" t="str">
        <f>'PANEL DE CONTROL DISTRITAL'!B24</f>
        <v>ENTREGA</v>
      </c>
      <c r="C25" s="116" t="str">
        <f>'PANEL DE CONTROL DISTRITAL'!C24</f>
        <v>Operador de Equipo Tecnológico</v>
      </c>
      <c r="D25" s="117" t="str">
        <f>'PANEL DE CONTROL DISTRITAL'!D24</f>
        <v xml:space="preserve">Efectividad de entrega de CPV en MAC = </v>
      </c>
      <c r="E25" s="116" t="str">
        <f>'PANEL DE CONTROL DISTRITAL'!E24</f>
        <v>(Total de credenciales entregadas / Total de credenciales solicitadas) x 100</v>
      </c>
      <c r="F25" s="118" t="str">
        <f>'PANEL DE CONTROL DISTRITAL'!F24</f>
        <v>Semanal (remesa)</v>
      </c>
      <c r="G25" s="119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80</v>
      </c>
      <c r="AR25" s="25">
        <v>212</v>
      </c>
      <c r="AS25" s="25">
        <v>122</v>
      </c>
      <c r="AT25" s="25">
        <v>185</v>
      </c>
      <c r="AU25" s="25">
        <v>50</v>
      </c>
      <c r="AV25" s="109">
        <f>IFERROR(SUM(I25:AU25)/SUM(I26:AU26),0)</f>
        <v>1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80</v>
      </c>
      <c r="AR26" s="45">
        <v>212</v>
      </c>
      <c r="AS26" s="45">
        <v>122</v>
      </c>
      <c r="AT26" s="45">
        <v>185</v>
      </c>
      <c r="AU26" s="45">
        <v>50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F22:F23"/>
    <mergeCell ref="G22:G23"/>
    <mergeCell ref="AV22:AV23"/>
    <mergeCell ref="I29:L29"/>
    <mergeCell ref="B34:M34"/>
    <mergeCell ref="A22:A23"/>
    <mergeCell ref="B22:B23"/>
    <mergeCell ref="C22:C23"/>
    <mergeCell ref="D22:D23"/>
    <mergeCell ref="E22:E23"/>
    <mergeCell ref="F16:F17"/>
    <mergeCell ref="G16:G17"/>
    <mergeCell ref="AV16:AV17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AV15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E10:E11"/>
    <mergeCell ref="F10:F11"/>
    <mergeCell ref="G10:G11"/>
    <mergeCell ref="AV10:AV11"/>
    <mergeCell ref="AS2:AV2"/>
    <mergeCell ref="A1:AV1"/>
    <mergeCell ref="F2:G2"/>
    <mergeCell ref="A4:AV4"/>
    <mergeCell ref="A5:AV5"/>
    <mergeCell ref="A6:A9"/>
    <mergeCell ref="B6:H6"/>
    <mergeCell ref="I6:AU6"/>
    <mergeCell ref="AV6:AV9"/>
    <mergeCell ref="B7:D7"/>
    <mergeCell ref="E7:H7"/>
    <mergeCell ref="I7:AU7"/>
    <mergeCell ref="B8:AU8"/>
    <mergeCell ref="B35:G35"/>
    <mergeCell ref="H35:M35"/>
    <mergeCell ref="B36:G37"/>
    <mergeCell ref="H36:M37"/>
    <mergeCell ref="A24:AV24"/>
    <mergeCell ref="A25:A26"/>
    <mergeCell ref="B25:B26"/>
    <mergeCell ref="C25:C26"/>
    <mergeCell ref="D25:D26"/>
    <mergeCell ref="E25:E26"/>
    <mergeCell ref="F25:F26"/>
    <mergeCell ref="G25:G26"/>
    <mergeCell ref="AV25:AV26"/>
  </mergeCells>
  <conditionalFormatting sqref="I21:AU21">
    <cfRule type="colorScale" priority="39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1070" priority="18" operator="greaterThan">
      <formula>95%</formula>
    </cfRule>
    <cfRule type="cellIs" dxfId="1069" priority="19" operator="greaterThanOrEqual">
      <formula>90%</formula>
    </cfRule>
    <cfRule type="cellIs" dxfId="1068" priority="20" operator="lessThan">
      <formula>89.99%</formula>
    </cfRule>
  </conditionalFormatting>
  <conditionalFormatting sqref="AV13">
    <cfRule type="cellIs" dxfId="1067" priority="15" operator="greaterThan">
      <formula>95%</formula>
    </cfRule>
    <cfRule type="cellIs" dxfId="1066" priority="16" operator="greaterThanOrEqual">
      <formula>90%</formula>
    </cfRule>
    <cfRule type="cellIs" dxfId="1065" priority="17" operator="lessThan">
      <formula>89.99%</formula>
    </cfRule>
  </conditionalFormatting>
  <conditionalFormatting sqref="AV16">
    <cfRule type="cellIs" dxfId="1064" priority="12" operator="greaterThan">
      <formula>95%</formula>
    </cfRule>
    <cfRule type="cellIs" dxfId="1063" priority="13" operator="greaterThanOrEqual">
      <formula>90%</formula>
    </cfRule>
    <cfRule type="cellIs" dxfId="1062" priority="14" operator="lessThan">
      <formula>89.99%</formula>
    </cfRule>
  </conditionalFormatting>
  <conditionalFormatting sqref="AV19">
    <cfRule type="cellIs" dxfId="1061" priority="9" operator="greaterThan">
      <formula>95%</formula>
    </cfRule>
    <cfRule type="cellIs" dxfId="1060" priority="10" operator="greaterThanOrEqual">
      <formula>90%</formula>
    </cfRule>
    <cfRule type="cellIs" dxfId="1059" priority="11" operator="lessThan">
      <formula>89.99%</formula>
    </cfRule>
  </conditionalFormatting>
  <conditionalFormatting sqref="AV25">
    <cfRule type="cellIs" dxfId="1058" priority="3" operator="greaterThan">
      <formula>95%</formula>
    </cfRule>
    <cfRule type="cellIs" dxfId="1057" priority="4" operator="greaterThanOrEqual">
      <formula>90%</formula>
    </cfRule>
    <cfRule type="cellIs" dxfId="1056" priority="5" operator="lessThan">
      <formula>89.99%</formula>
    </cfRule>
  </conditionalFormatting>
  <conditionalFormatting sqref="AV22">
    <cfRule type="cellIs" dxfId="1055" priority="1" operator="greaterThanOrEqual">
      <formula>100%</formula>
    </cfRule>
    <cfRule type="cellIs" dxfId="1054" priority="2" operator="lessThan">
      <formula>99.99%</formula>
    </cfRule>
  </conditionalFormatting>
  <dataValidations count="1">
    <dataValidation showDropDown="1" showInputMessage="1" showErrorMessage="1" sqref="C21 G19:G23 G10:G11 G16:G17 G13:G14 G25:G26" xr:uid="{57F503FF-EE77-48FF-877F-E0A730D15234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8F38C-5647-4359-A17D-BBA07C62C549}">
  <sheetPr>
    <tabColor theme="4" tint="-0.499984740745262"/>
  </sheetPr>
  <dimension ref="A1:BH48"/>
  <sheetViews>
    <sheetView showGridLines="0" topLeftCell="A13" zoomScale="85" zoomScaleNormal="85" workbookViewId="0">
      <selection activeCell="AW28" sqref="AW28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18</v>
      </c>
      <c r="F2" s="122" t="s">
        <v>70</v>
      </c>
      <c r="G2" s="122"/>
      <c r="H2" s="22">
        <v>301854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'PANEL DE CONTROL DISTRITAL'!A9</f>
        <v>1</v>
      </c>
      <c r="B10" s="121" t="str">
        <f>'PANEL DE CONTROL DISTRITAL'!B9</f>
        <v>ENTREVISTA</v>
      </c>
      <c r="C10" s="116" t="str">
        <f>'PANEL DE CONTROL DISTRITAL'!C9</f>
        <v xml:space="preserve"> Auxiliar de Atención Ciudadana</v>
      </c>
      <c r="D10" s="117" t="str">
        <f>'PANEL DE CONTROL DISTRITAL'!D9</f>
        <v>Efectividad de la entrevista =</v>
      </c>
      <c r="E10" s="116" t="str">
        <f>'PANEL DE CONTROL DISTRITAL'!E9</f>
        <v>(Número de trámites aplicados / (Número de fichas requisitadas - Notificaciones de improcedencia de trámite)) x 100</v>
      </c>
      <c r="F10" s="118" t="str">
        <f>'PANEL DE CONTROL DISTRITAL'!F9</f>
        <v>Semanal (remesa)</v>
      </c>
      <c r="G10" s="119">
        <f>'PANEL DE CONTROL DISTRITAL'!G9</f>
        <v>0.9</v>
      </c>
      <c r="H10" s="27" t="str">
        <f>'PANEL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280</v>
      </c>
      <c r="AR10" s="25">
        <v>174</v>
      </c>
      <c r="AS10" s="25">
        <v>146</v>
      </c>
      <c r="AT10" s="25">
        <v>251</v>
      </c>
      <c r="AU10" s="25">
        <v>128</v>
      </c>
      <c r="AV10" s="109">
        <f>IFERROR(SUM(I10:AU10)/SUM(I11:AU11),0)</f>
        <v>0.99189463019250257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280</v>
      </c>
      <c r="AR11" s="45">
        <v>174</v>
      </c>
      <c r="AS11" s="45">
        <v>152</v>
      </c>
      <c r="AT11" s="45">
        <v>253</v>
      </c>
      <c r="AU11" s="45">
        <v>128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'PANEL DE CONTROL DISTRITAL'!A12</f>
        <v>2</v>
      </c>
      <c r="B13" s="121" t="str">
        <f>'PANEL DE CONTROL DISTRITAL'!B12</f>
        <v>TRÁMITE</v>
      </c>
      <c r="C13" s="116" t="str">
        <f>'PANEL DE CONTROL DISTRITAL'!C12</f>
        <v>Operador de Equipo Tecnológico</v>
      </c>
      <c r="D13" s="117" t="str">
        <f>'PANEL DE CONTROL DISTRITAL'!D12</f>
        <v>Trámites exitosos efectivos=</v>
      </c>
      <c r="E13" s="116" t="str">
        <f>'PANEL DE CONTROL DISTRITAL'!E12</f>
        <v>(Número de trámites exitosos / Número de trámites aplicados) x 100</v>
      </c>
      <c r="F13" s="118" t="str">
        <f>'PANEL DE CONTROL DISTRITAL'!F12</f>
        <v>Semanal (remesa)</v>
      </c>
      <c r="G13" s="119">
        <f>'PANEL DE CONTROL DISTRITAL'!G12</f>
        <v>0.9</v>
      </c>
      <c r="H13" s="27" t="str">
        <f>'PANEL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280</v>
      </c>
      <c r="AR13" s="25">
        <v>174</v>
      </c>
      <c r="AS13" s="25">
        <v>145</v>
      </c>
      <c r="AT13" s="25">
        <v>239</v>
      </c>
      <c r="AU13" s="25">
        <v>127</v>
      </c>
      <c r="AV13" s="109">
        <f>IFERROR(SUM(I13:AU13)/SUM(I14:AU14),0)</f>
        <v>0.98569969356486209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280</v>
      </c>
      <c r="AR14" s="45">
        <v>174</v>
      </c>
      <c r="AS14" s="45">
        <v>146</v>
      </c>
      <c r="AT14" s="45">
        <v>251</v>
      </c>
      <c r="AU14" s="45">
        <v>128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'PANEL DE CONTROL DISTRITAL'!A15</f>
        <v>3</v>
      </c>
      <c r="B16" s="121" t="str">
        <f>'PANEL DE CONTROL DISTRITAL'!B15</f>
        <v>TRANSFERENCIA</v>
      </c>
      <c r="C16" s="116" t="str">
        <f>'PANEL DE CONTROL DISTRITAL'!C15</f>
        <v>Responsable de Módulo</v>
      </c>
      <c r="D16" s="117" t="str">
        <f>'PANEL DE CONTROL DISTRITAL'!D15</f>
        <v xml:space="preserve">Transacciones exitosas = </v>
      </c>
      <c r="E16" s="116" t="str">
        <f>'PANEL DE CONTROL DISTRITAL'!E15</f>
        <v>(Número de Archivos de Transacción aceptados /Total de Archivos de Transacción procesados) x100</v>
      </c>
      <c r="F16" s="118" t="str">
        <f>'PANEL DE CONTROL DISTRITAL'!F15</f>
        <v>Semanal (remesa)</v>
      </c>
      <c r="G16" s="119">
        <f>'PANEL DE CONTROL DISTRITAL'!G15</f>
        <v>0.9</v>
      </c>
      <c r="H16" s="27" t="str">
        <f>'PANEL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280</v>
      </c>
      <c r="AR16" s="25">
        <v>174</v>
      </c>
      <c r="AS16" s="25">
        <v>146</v>
      </c>
      <c r="AT16" s="25">
        <v>251</v>
      </c>
      <c r="AU16" s="25">
        <v>128</v>
      </c>
      <c r="AV16" s="109">
        <f>IFERROR(SUM(I16:AU16)/SUM(I17:AU17),0)</f>
        <v>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280</v>
      </c>
      <c r="AR17" s="45">
        <v>174</v>
      </c>
      <c r="AS17" s="45">
        <v>146</v>
      </c>
      <c r="AT17" s="45">
        <v>251</v>
      </c>
      <c r="AU17" s="45">
        <v>128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'PANEL DE CONTROL DISTRITAL'!A18</f>
        <v>4</v>
      </c>
      <c r="B19" s="121" t="str">
        <f>'PANEL DE CONTROL DISTRITAL'!B18</f>
        <v>CONCILIACIÓN</v>
      </c>
      <c r="C19" s="116" t="str">
        <f>'PANEL DE CONTROL DISTRITAL'!C18</f>
        <v>Responsable de Módulo</v>
      </c>
      <c r="D19" s="117" t="str">
        <f>'PANEL DE CONTROL DISTRITAL'!D18</f>
        <v xml:space="preserve">Credenciales disponibles para entrega = </v>
      </c>
      <c r="E19" s="116" t="str">
        <f>'PANEL DE CONTROL DISTRITAL'!E18</f>
        <v>((Credenciales recibidas - credenciales inconsistentes) / Credenciales recibidas) x 100</v>
      </c>
      <c r="F19" s="118" t="str">
        <f>'PANEL DE CONTROL DISTRITAL'!F18</f>
        <v>Semanal (remesa)</v>
      </c>
      <c r="G19" s="119">
        <f>'PANEL DE CONTROL DISTRITAL'!G18</f>
        <v>0.9</v>
      </c>
      <c r="H19" s="27" t="str">
        <f>'PANEL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109">
        <f>IFERROR(SUM(I19:AU19)/SUM(I20:AU20),0)</f>
        <v>0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280</v>
      </c>
      <c r="AR20" s="45">
        <v>174</v>
      </c>
      <c r="AS20" s="45">
        <v>145</v>
      </c>
      <c r="AT20" s="45">
        <v>239</v>
      </c>
      <c r="AU20" s="45">
        <v>0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'PANEL DE CONTROL DISTRITAL'!A21</f>
        <v>5</v>
      </c>
      <c r="B22" s="121" t="str">
        <f>'PANEL DE CONTROL DISTRITAL'!B21</f>
        <v>CONCILIACIÓN</v>
      </c>
      <c r="C22" s="116" t="str">
        <f>'PANEL DE CONTROL DISTRITAL'!C21</f>
        <v>Responsable de Módulo</v>
      </c>
      <c r="D22" s="117" t="str">
        <f>'PANEL DE CONTROL DISTRITAL'!D21</f>
        <v xml:space="preserve">Credenciales disponibles para entrega = </v>
      </c>
      <c r="E22" s="116" t="str">
        <f>'PANEL DE CONTROL DISTRITAL'!E21</f>
        <v>(Credenciales en resguardo / Credenciales totales en SIIRFE disponibles para entrega) x 100</v>
      </c>
      <c r="F22" s="118" t="str">
        <f>'PANEL DE CONTROL DISTRITAL'!F21</f>
        <v>Semanal (remesa)</v>
      </c>
      <c r="G22" s="119">
        <f>'PANEL DE CONTROL DISTRITAL'!G21</f>
        <v>1</v>
      </c>
      <c r="H22" s="27" t="str">
        <f>'PANEL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2</v>
      </c>
      <c r="AR22" s="25">
        <v>5</v>
      </c>
      <c r="AS22" s="25">
        <v>26</v>
      </c>
      <c r="AT22" s="25">
        <v>154</v>
      </c>
      <c r="AU22" s="25">
        <v>0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2</v>
      </c>
      <c r="AR23" s="45">
        <v>5</v>
      </c>
      <c r="AS23" s="45">
        <v>26</v>
      </c>
      <c r="AT23" s="45">
        <v>154</v>
      </c>
      <c r="AU23" s="45">
        <v>0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'PANEL DE CONTROL DISTRITAL'!A24</f>
        <v>6</v>
      </c>
      <c r="B25" s="121" t="str">
        <f>'PANEL DE CONTROL DISTRITAL'!B24</f>
        <v>ENTREGA</v>
      </c>
      <c r="C25" s="116" t="str">
        <f>'PANEL DE CONTROL DISTRITAL'!C24</f>
        <v>Operador de Equipo Tecnológico</v>
      </c>
      <c r="D25" s="117" t="str">
        <f>'PANEL DE CONTROL DISTRITAL'!D24</f>
        <v xml:space="preserve">Efectividad de entrega de CPV en MAC = </v>
      </c>
      <c r="E25" s="116" t="str">
        <f>'PANEL DE CONTROL DISTRITAL'!E24</f>
        <v>(Total de credenciales entregadas / Total de credenciales solicitadas) x 100</v>
      </c>
      <c r="F25" s="118" t="str">
        <f>'PANEL DE CONTROL DISTRITAL'!F24</f>
        <v>Semanal (remesa)</v>
      </c>
      <c r="G25" s="119">
        <f>'PANEL DE CONTROL DISTRITAL'!G24</f>
        <v>0.9</v>
      </c>
      <c r="H25" s="27" t="str">
        <f>'PANEL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278</v>
      </c>
      <c r="AR25" s="25">
        <v>169</v>
      </c>
      <c r="AS25" s="25">
        <v>119</v>
      </c>
      <c r="AT25" s="25">
        <v>85</v>
      </c>
      <c r="AU25" s="25">
        <v>0</v>
      </c>
      <c r="AV25" s="109">
        <f>IFERROR(SUM(I25:AU25)/SUM(I26:AU26),0)</f>
        <v>0.66496424923391217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280</v>
      </c>
      <c r="AR26" s="45">
        <v>174</v>
      </c>
      <c r="AS26" s="45">
        <v>146</v>
      </c>
      <c r="AT26" s="45">
        <v>251</v>
      </c>
      <c r="AU26" s="45">
        <v>128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10:A11"/>
    <mergeCell ref="B10:B11"/>
    <mergeCell ref="C10:C11"/>
    <mergeCell ref="D10:D11"/>
    <mergeCell ref="E10:E11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AV25:AV26"/>
    <mergeCell ref="I29:L29"/>
    <mergeCell ref="B34:M34"/>
    <mergeCell ref="B35:G35"/>
    <mergeCell ref="H35:M35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1053" priority="15" operator="greaterThan">
      <formula>95%</formula>
    </cfRule>
    <cfRule type="cellIs" dxfId="1052" priority="16" operator="greaterThanOrEqual">
      <formula>90%</formula>
    </cfRule>
    <cfRule type="cellIs" dxfId="1051" priority="17" operator="lessThan">
      <formula>89.99%</formula>
    </cfRule>
  </conditionalFormatting>
  <conditionalFormatting sqref="AV13">
    <cfRule type="cellIs" dxfId="1050" priority="12" operator="greaterThan">
      <formula>95%</formula>
    </cfRule>
    <cfRule type="cellIs" dxfId="1049" priority="13" operator="greaterThanOrEqual">
      <formula>90%</formula>
    </cfRule>
    <cfRule type="cellIs" dxfId="1048" priority="14" operator="lessThan">
      <formula>89.99%</formula>
    </cfRule>
  </conditionalFormatting>
  <conditionalFormatting sqref="AV16">
    <cfRule type="cellIs" dxfId="1047" priority="9" operator="greaterThan">
      <formula>95%</formula>
    </cfRule>
    <cfRule type="cellIs" dxfId="1046" priority="10" operator="greaterThanOrEqual">
      <formula>90%</formula>
    </cfRule>
    <cfRule type="cellIs" dxfId="1045" priority="11" operator="lessThan">
      <formula>89.99%</formula>
    </cfRule>
  </conditionalFormatting>
  <conditionalFormatting sqref="AV19">
    <cfRule type="cellIs" dxfId="1044" priority="6" operator="greaterThan">
      <formula>95%</formula>
    </cfRule>
    <cfRule type="cellIs" dxfId="1043" priority="7" operator="greaterThanOrEqual">
      <formula>90%</formula>
    </cfRule>
    <cfRule type="cellIs" dxfId="1042" priority="8" operator="lessThan">
      <formula>89.99%</formula>
    </cfRule>
  </conditionalFormatting>
  <conditionalFormatting sqref="AV25">
    <cfRule type="cellIs" dxfId="1041" priority="3" operator="greaterThan">
      <formula>95%</formula>
    </cfRule>
    <cfRule type="cellIs" dxfId="1040" priority="4" operator="greaterThanOrEqual">
      <formula>90%</formula>
    </cfRule>
    <cfRule type="cellIs" dxfId="1039" priority="5" operator="lessThan">
      <formula>89.99%</formula>
    </cfRule>
  </conditionalFormatting>
  <conditionalFormatting sqref="AV22">
    <cfRule type="cellIs" dxfId="1038" priority="1" operator="greaterThanOrEqual">
      <formula>100%</formula>
    </cfRule>
    <cfRule type="cellIs" dxfId="1037" priority="2" operator="lessThan">
      <formula>99.99%</formula>
    </cfRule>
  </conditionalFormatting>
  <dataValidations count="1">
    <dataValidation showDropDown="1" showInputMessage="1" showErrorMessage="1" sqref="C21 G19:G23 G10:G11 G16:G17 G13:G14 G25:G26" xr:uid="{92BD211F-8B28-4C04-9573-FD55AEDCEDDB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A6C3A-8E58-4AE8-BB9C-D3274EDC1BF3}">
  <sheetPr>
    <tabColor theme="7" tint="-0.499984740745262"/>
  </sheetPr>
  <dimension ref="A1:BH48"/>
  <sheetViews>
    <sheetView showGridLines="0" zoomScale="85" zoomScaleNormal="85" workbookViewId="0">
      <selection activeCell="A10" sqref="A10:A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19</v>
      </c>
      <c r="F2" s="122" t="s">
        <v>70</v>
      </c>
      <c r="G2" s="122"/>
      <c r="H2" s="22">
        <v>301951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'[1]PANEL DE CONTROL DISTRITAL'!A9</f>
        <v>1</v>
      </c>
      <c r="B10" s="121" t="str">
        <f>'[1]PANEL DE CONTROL DISTRITAL'!B9</f>
        <v>ENTREVISTA</v>
      </c>
      <c r="C10" s="116" t="str">
        <f>'[1]PANEL DE CONTROL DISTRITAL'!C9</f>
        <v xml:space="preserve"> Auxiliar de Atención Ciudadana</v>
      </c>
      <c r="D10" s="117" t="str">
        <f>'[1]PANEL DE CONTROL DISTRITAL'!D9</f>
        <v>Efectividad de la entrevista =</v>
      </c>
      <c r="E10" s="116" t="str">
        <f>'[1]PANEL DE CONTROL DISTRITAL'!E9</f>
        <v>(Número de trámites aplicados / (Número de fichas requisitadas - Notificaciones de improcedencia de trámite)) x 100</v>
      </c>
      <c r="F10" s="118" t="str">
        <f>'[1]PANEL DE CONTROL DISTRITAL'!F9</f>
        <v>Semanal (remesa)</v>
      </c>
      <c r="G10" s="119">
        <f>'[1]PANEL DE CONTROL DISTRITAL'!G9</f>
        <v>0.9</v>
      </c>
      <c r="H10" s="27" t="str">
        <f>'[1]PANEL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254</v>
      </c>
      <c r="AR10" s="25">
        <v>286</v>
      </c>
      <c r="AS10" s="25">
        <v>301</v>
      </c>
      <c r="AT10" s="25">
        <v>280</v>
      </c>
      <c r="AU10" s="25">
        <v>205</v>
      </c>
      <c r="AV10" s="109">
        <f>IFERROR(SUM(I10:AU10)/SUM(I11:AU11),0)</f>
        <v>0.98734177215189878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'[1]PANEL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257</v>
      </c>
      <c r="AR11" s="45">
        <v>294</v>
      </c>
      <c r="AS11" s="45">
        <v>301</v>
      </c>
      <c r="AT11" s="45">
        <v>286</v>
      </c>
      <c r="AU11" s="45">
        <v>205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'[1]PANEL DE CONTROL DISTRITAL'!A12</f>
        <v>2</v>
      </c>
      <c r="B13" s="121" t="str">
        <f>'[1]PANEL DE CONTROL DISTRITAL'!B12</f>
        <v>TRÁMITE</v>
      </c>
      <c r="C13" s="116" t="str">
        <f>'[1]PANEL DE CONTROL DISTRITAL'!C12</f>
        <v>Operador de Equipo Tecnológico</v>
      </c>
      <c r="D13" s="117" t="str">
        <f>'[1]PANEL DE CONTROL DISTRITAL'!D12</f>
        <v>Trámites exitosos efectivos=</v>
      </c>
      <c r="E13" s="116" t="str">
        <f>'[1]PANEL DE CONTROL DISTRITAL'!E12</f>
        <v>(Número de trámites exitosos / Número de trámites aplicados) x 100</v>
      </c>
      <c r="F13" s="118" t="str">
        <f>'[1]PANEL DE CONTROL DISTRITAL'!F12</f>
        <v>Semanal (remesa)</v>
      </c>
      <c r="G13" s="119">
        <f>'[1]PANEL DE CONTROL DISTRITAL'!G12</f>
        <v>0.9</v>
      </c>
      <c r="H13" s="27" t="str">
        <f>'[1]PANEL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253</v>
      </c>
      <c r="AR13" s="25">
        <v>284</v>
      </c>
      <c r="AS13" s="25">
        <v>301</v>
      </c>
      <c r="AT13" s="25">
        <v>280</v>
      </c>
      <c r="AU13" s="25">
        <v>0</v>
      </c>
      <c r="AV13" s="109">
        <f>IFERROR(SUM(I13:AU13)/SUM(I14:AU14),0)</f>
        <v>0.99732381801962533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'[1]PANEL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254</v>
      </c>
      <c r="AR14" s="45">
        <v>286</v>
      </c>
      <c r="AS14" s="45">
        <v>301</v>
      </c>
      <c r="AT14" s="45">
        <v>280</v>
      </c>
      <c r="AU14" s="45">
        <v>0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'[1]PANEL DE CONTROL DISTRITAL'!A15</f>
        <v>3</v>
      </c>
      <c r="B16" s="121" t="str">
        <f>'[1]PANEL DE CONTROL DISTRITAL'!B15</f>
        <v>TRANSFERENCIA</v>
      </c>
      <c r="C16" s="116" t="str">
        <f>'[1]PANEL DE CONTROL DISTRITAL'!C15</f>
        <v>Responsable de Módulo</v>
      </c>
      <c r="D16" s="117" t="str">
        <f>'[1]PANEL DE CONTROL DISTRITAL'!D15</f>
        <v xml:space="preserve">Transacciones exitosas = </v>
      </c>
      <c r="E16" s="116" t="str">
        <f>'[1]PANEL DE CONTROL DISTRITAL'!E15</f>
        <v>(Número de Archivos de Transacción aceptados /Total de Archivos de Transacción procesados) x100</v>
      </c>
      <c r="F16" s="118" t="str">
        <f>'[1]PANEL DE CONTROL DISTRITAL'!F15</f>
        <v>Semanal (remesa)</v>
      </c>
      <c r="G16" s="119">
        <f>'[1]PANEL DE CONTROL DISTRITAL'!G15</f>
        <v>0.9</v>
      </c>
      <c r="H16" s="27" t="str">
        <f>'[1]PANEL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253</v>
      </c>
      <c r="AR16" s="25">
        <v>284</v>
      </c>
      <c r="AS16" s="25">
        <v>301</v>
      </c>
      <c r="AT16" s="25">
        <v>280</v>
      </c>
      <c r="AU16" s="25">
        <v>0</v>
      </c>
      <c r="AV16" s="109">
        <f>IFERROR(SUM(I16:AU16)/SUM(I17:AU17),0)</f>
        <v>0.99732381801962533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'[1]PANEL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254</v>
      </c>
      <c r="AR17" s="45">
        <v>286</v>
      </c>
      <c r="AS17" s="45">
        <v>301</v>
      </c>
      <c r="AT17" s="45">
        <v>280</v>
      </c>
      <c r="AU17" s="45">
        <v>0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'[1]PANEL DE CONTROL DISTRITAL'!A18</f>
        <v>4</v>
      </c>
      <c r="B19" s="121" t="str">
        <f>'[1]PANEL DE CONTROL DISTRITAL'!B18</f>
        <v>CONCILIACIÓN</v>
      </c>
      <c r="C19" s="116" t="str">
        <f>'[1]PANEL DE CONTROL DISTRITAL'!C18</f>
        <v>Responsable de Módulo</v>
      </c>
      <c r="D19" s="117" t="str">
        <f>'[1]PANEL DE CONTROL DISTRITAL'!D18</f>
        <v xml:space="preserve">Credenciales disponibles para entrega = </v>
      </c>
      <c r="E19" s="116" t="str">
        <f>'[1]PANEL DE CONTROL DISTRITAL'!E18</f>
        <v>((Credenciales recibidas - credenciales inconsistentes) / Credenciales recibidas) x 100</v>
      </c>
      <c r="F19" s="118" t="str">
        <f>'[1]PANEL DE CONTROL DISTRITAL'!F18</f>
        <v>Semanal (remesa)</v>
      </c>
      <c r="G19" s="119">
        <f>'[1]PANEL DE CONTROL DISTRITAL'!G18</f>
        <v>0.9</v>
      </c>
      <c r="H19" s="27" t="str">
        <f>'[1]PANEL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433</v>
      </c>
      <c r="AR19" s="25">
        <v>279</v>
      </c>
      <c r="AS19" s="25">
        <v>292</v>
      </c>
      <c r="AT19" s="25">
        <v>230</v>
      </c>
      <c r="AU19" s="25">
        <v>217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'[1]PANEL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433</v>
      </c>
      <c r="AR20" s="45">
        <v>279</v>
      </c>
      <c r="AS20" s="45">
        <v>292</v>
      </c>
      <c r="AT20" s="45">
        <v>230</v>
      </c>
      <c r="AU20" s="45">
        <v>217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'[1]PANEL DE CONTROL DISTRITAL'!A21</f>
        <v>5</v>
      </c>
      <c r="B22" s="121" t="str">
        <f>'[1]PANEL DE CONTROL DISTRITAL'!B21</f>
        <v>CONCILIACIÓN</v>
      </c>
      <c r="C22" s="116" t="str">
        <f>'[1]PANEL DE CONTROL DISTRITAL'!C21</f>
        <v>Responsable de Módulo</v>
      </c>
      <c r="D22" s="117" t="str">
        <f>'[1]PANEL DE CONTROL DISTRITAL'!D21</f>
        <v xml:space="preserve">Credenciales disponibles para entrega = </v>
      </c>
      <c r="E22" s="116" t="str">
        <f>'[1]PANEL DE CONTROL DISTRITAL'!E21</f>
        <v>(Credenciales en resguardo / Credenciales totales en SIIRFE disponibles para entrega) x 100</v>
      </c>
      <c r="F22" s="118" t="str">
        <f>'[1]PANEL DE CONTROL DISTRITAL'!F21</f>
        <v>Semanal (remesa)</v>
      </c>
      <c r="G22" s="119">
        <f>'[1]PANEL DE CONTROL DISTRITAL'!G21</f>
        <v>1</v>
      </c>
      <c r="H22" s="27" t="str">
        <f>'[1]PANEL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548</v>
      </c>
      <c r="AR22" s="25">
        <v>511</v>
      </c>
      <c r="AS22" s="25">
        <v>470</v>
      </c>
      <c r="AT22" s="25">
        <v>385</v>
      </c>
      <c r="AU22" s="25">
        <v>397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'[1]PANEL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548</v>
      </c>
      <c r="AR23" s="45">
        <v>511</v>
      </c>
      <c r="AS23" s="45">
        <v>470</v>
      </c>
      <c r="AT23" s="45">
        <v>385</v>
      </c>
      <c r="AU23" s="45">
        <v>397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'[1]PANEL DE CONTROL DISTRITAL'!A24</f>
        <v>6</v>
      </c>
      <c r="B25" s="121" t="str">
        <f>'[1]PANEL DE CONTROL DISTRITAL'!B24</f>
        <v>ENTREGA</v>
      </c>
      <c r="C25" s="116" t="str">
        <f>'[1]PANEL DE CONTROL DISTRITAL'!C24</f>
        <v>Operador de Equipo Tecnológico</v>
      </c>
      <c r="D25" s="117" t="str">
        <f>'[1]PANEL DE CONTROL DISTRITAL'!D24</f>
        <v xml:space="preserve">Efectividad de entrega de CPV en MAC = </v>
      </c>
      <c r="E25" s="116" t="str">
        <f>'[1]PANEL DE CONTROL DISTRITAL'!E24</f>
        <v>(Total de credenciales entregadas / Total de credenciales solicitadas) x 100</v>
      </c>
      <c r="F25" s="118" t="str">
        <f>'[1]PANEL DE CONTROL DISTRITAL'!F24</f>
        <v>Semanal (remesa)</v>
      </c>
      <c r="G25" s="119">
        <f>'[1]PANEL DE CONTROL DISTRITAL'!G24</f>
        <v>0.9</v>
      </c>
      <c r="H25" s="27" t="str">
        <f>'[1]PANEL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568</v>
      </c>
      <c r="AR25" s="25">
        <v>316</v>
      </c>
      <c r="AS25" s="25">
        <v>333</v>
      </c>
      <c r="AT25" s="25">
        <v>315</v>
      </c>
      <c r="AU25" s="25">
        <v>203</v>
      </c>
      <c r="AV25" s="109">
        <f>IFERROR(SUM(I25:AU25)/SUM(I26:AU26),0)</f>
        <v>0.99086236436322106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'[1]PANEL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578</v>
      </c>
      <c r="AR26" s="45">
        <v>317</v>
      </c>
      <c r="AS26" s="45">
        <v>334</v>
      </c>
      <c r="AT26" s="45">
        <v>317</v>
      </c>
      <c r="AU26" s="45">
        <v>205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F22:F23"/>
    <mergeCell ref="G22:G23"/>
    <mergeCell ref="AV22:AV23"/>
    <mergeCell ref="I29:L29"/>
    <mergeCell ref="B34:M34"/>
    <mergeCell ref="A22:A23"/>
    <mergeCell ref="B22:B23"/>
    <mergeCell ref="C22:C23"/>
    <mergeCell ref="D22:D23"/>
    <mergeCell ref="E22:E23"/>
    <mergeCell ref="F16:F17"/>
    <mergeCell ref="G16:G17"/>
    <mergeCell ref="AV16:AV17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AV15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E10:E11"/>
    <mergeCell ref="F10:F11"/>
    <mergeCell ref="G10:G11"/>
    <mergeCell ref="AV10:AV11"/>
    <mergeCell ref="AS2:AV2"/>
    <mergeCell ref="A1:AV1"/>
    <mergeCell ref="F2:G2"/>
    <mergeCell ref="A4:AV4"/>
    <mergeCell ref="A5:AV5"/>
    <mergeCell ref="A6:A9"/>
    <mergeCell ref="B6:H6"/>
    <mergeCell ref="I6:AU6"/>
    <mergeCell ref="AV6:AV9"/>
    <mergeCell ref="B7:D7"/>
    <mergeCell ref="E7:H7"/>
    <mergeCell ref="I7:AU7"/>
    <mergeCell ref="B8:AU8"/>
    <mergeCell ref="B35:G35"/>
    <mergeCell ref="H35:M35"/>
    <mergeCell ref="B36:G37"/>
    <mergeCell ref="H36:M37"/>
    <mergeCell ref="A24:AV24"/>
    <mergeCell ref="A25:A26"/>
    <mergeCell ref="B25:B26"/>
    <mergeCell ref="C25:C26"/>
    <mergeCell ref="D25:D26"/>
    <mergeCell ref="E25:E26"/>
    <mergeCell ref="F25:F26"/>
    <mergeCell ref="G25:G26"/>
    <mergeCell ref="AV25:AV26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747" priority="15" operator="greaterThan">
      <formula>95%</formula>
    </cfRule>
    <cfRule type="cellIs" dxfId="746" priority="16" operator="greaterThanOrEqual">
      <formula>90%</formula>
    </cfRule>
    <cfRule type="cellIs" dxfId="745" priority="17" operator="lessThan">
      <formula>89.99%</formula>
    </cfRule>
  </conditionalFormatting>
  <conditionalFormatting sqref="AV13">
    <cfRule type="cellIs" dxfId="744" priority="12" operator="greaterThan">
      <formula>95%</formula>
    </cfRule>
    <cfRule type="cellIs" dxfId="743" priority="13" operator="greaterThanOrEqual">
      <formula>90%</formula>
    </cfRule>
    <cfRule type="cellIs" dxfId="742" priority="14" operator="lessThan">
      <formula>89.99%</formula>
    </cfRule>
  </conditionalFormatting>
  <conditionalFormatting sqref="AV16">
    <cfRule type="cellIs" dxfId="741" priority="9" operator="greaterThan">
      <formula>95%</formula>
    </cfRule>
    <cfRule type="cellIs" dxfId="740" priority="10" operator="greaterThanOrEqual">
      <formula>90%</formula>
    </cfRule>
    <cfRule type="cellIs" dxfId="739" priority="11" operator="lessThan">
      <formula>89.99%</formula>
    </cfRule>
  </conditionalFormatting>
  <conditionalFormatting sqref="AV19">
    <cfRule type="cellIs" dxfId="738" priority="6" operator="greaterThan">
      <formula>95%</formula>
    </cfRule>
    <cfRule type="cellIs" dxfId="737" priority="7" operator="greaterThanOrEqual">
      <formula>90%</formula>
    </cfRule>
    <cfRule type="cellIs" dxfId="736" priority="8" operator="lessThan">
      <formula>89.99%</formula>
    </cfRule>
  </conditionalFormatting>
  <conditionalFormatting sqref="AV25">
    <cfRule type="cellIs" dxfId="735" priority="3" operator="greaterThan">
      <formula>95%</formula>
    </cfRule>
    <cfRule type="cellIs" dxfId="734" priority="4" operator="greaterThanOrEqual">
      <formula>90%</formula>
    </cfRule>
    <cfRule type="cellIs" dxfId="733" priority="5" operator="lessThan">
      <formula>89.99%</formula>
    </cfRule>
  </conditionalFormatting>
  <conditionalFormatting sqref="AV22">
    <cfRule type="cellIs" dxfId="732" priority="1" operator="greaterThanOrEqual">
      <formula>100%</formula>
    </cfRule>
    <cfRule type="cellIs" dxfId="731" priority="2" operator="lessThan">
      <formula>99.99%</formula>
    </cfRule>
  </conditionalFormatting>
  <dataValidations count="1">
    <dataValidation showDropDown="1" showInputMessage="1" showErrorMessage="1" sqref="C21 G19:G23 G10:G11 G16:G17 G13:G14 G25:G26" xr:uid="{E501E5D8-1CA1-4742-8370-001FBA9C7D5F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96DAA-2BE3-4FEC-AD2E-E5CA44954728}">
  <sheetPr>
    <tabColor theme="7" tint="-0.499984740745262"/>
  </sheetPr>
  <dimension ref="A1:BH48"/>
  <sheetViews>
    <sheetView showGridLines="0" topLeftCell="AF1" zoomScale="85" zoomScaleNormal="85" workbookViewId="0">
      <selection activeCell="A10" sqref="A10:AV26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19</v>
      </c>
      <c r="F2" s="122" t="s">
        <v>70</v>
      </c>
      <c r="G2" s="122"/>
      <c r="H2" s="22">
        <v>301953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'[4]PANEL DE CONTROL DISTRITAL'!A9</f>
        <v>1</v>
      </c>
      <c r="B10" s="121" t="str">
        <f>'[4]PANEL DE CONTROL DISTRITAL'!B9</f>
        <v>ENTREVISTA</v>
      </c>
      <c r="C10" s="116" t="str">
        <f>'[4]PANEL DE CONTROL DISTRITAL'!C9</f>
        <v xml:space="preserve"> Auxiliar de Atención Ciudadana</v>
      </c>
      <c r="D10" s="117" t="str">
        <f>'[4]PANEL DE CONTROL DISTRITAL'!D9</f>
        <v>Efectividad de la entrevista =</v>
      </c>
      <c r="E10" s="116" t="str">
        <f>'[4]PANEL DE CONTROL DISTRITAL'!E9</f>
        <v>(Número de trámites aplicados / (Número de fichas requisitadas - Notificaciones de improcedencia de trámite)) x 100</v>
      </c>
      <c r="F10" s="118" t="str">
        <f>'[4]PANEL DE CONTROL DISTRITAL'!F9</f>
        <v>Semanal (remesa)</v>
      </c>
      <c r="G10" s="119">
        <f>'[4]PANEL DE CONTROL DISTRITAL'!G9</f>
        <v>0.9</v>
      </c>
      <c r="H10" s="27" t="str">
        <f>'[4]PANEL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148</v>
      </c>
      <c r="AR10" s="25">
        <v>144</v>
      </c>
      <c r="AS10" s="25">
        <v>129</v>
      </c>
      <c r="AT10" s="25">
        <v>134</v>
      </c>
      <c r="AU10" s="25">
        <v>119</v>
      </c>
      <c r="AV10" s="109">
        <f>IFERROR(SUM(I10:AU10)/SUM(I11:AU11),0)</f>
        <v>0.99851851851851847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'[4]PANEL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148</v>
      </c>
      <c r="AR11" s="45">
        <v>145</v>
      </c>
      <c r="AS11" s="45">
        <v>129</v>
      </c>
      <c r="AT11" s="45">
        <v>134</v>
      </c>
      <c r="AU11" s="45">
        <v>119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'[4]PANEL DE CONTROL DISTRITAL'!A12</f>
        <v>2</v>
      </c>
      <c r="B13" s="121" t="str">
        <f>'[4]PANEL DE CONTROL DISTRITAL'!B12</f>
        <v>TRÁMITE</v>
      </c>
      <c r="C13" s="116" t="str">
        <f>'[4]PANEL DE CONTROL DISTRITAL'!C12</f>
        <v>Operador de Equipo Tecnológico</v>
      </c>
      <c r="D13" s="117" t="str">
        <f>'[4]PANEL DE CONTROL DISTRITAL'!D12</f>
        <v>Trámites exitosos efectivos=</v>
      </c>
      <c r="E13" s="116" t="str">
        <f>'[4]PANEL DE CONTROL DISTRITAL'!E12</f>
        <v>(Número de trámites exitosos / Número de trámites aplicados) x 100</v>
      </c>
      <c r="F13" s="118" t="str">
        <f>'[4]PANEL DE CONTROL DISTRITAL'!F12</f>
        <v>Semanal (remesa)</v>
      </c>
      <c r="G13" s="119">
        <f>'[4]PANEL DE CONTROL DISTRITAL'!G12</f>
        <v>0.9</v>
      </c>
      <c r="H13" s="27" t="str">
        <f>'[4]PANEL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147</v>
      </c>
      <c r="AR13" s="25">
        <v>144</v>
      </c>
      <c r="AS13" s="25">
        <v>129</v>
      </c>
      <c r="AT13" s="25">
        <v>134</v>
      </c>
      <c r="AU13" s="25">
        <v>119</v>
      </c>
      <c r="AV13" s="109">
        <f>IFERROR(SUM(I13:AU13)/SUM(I14:AU14),0)</f>
        <v>0.99851632047477745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'[4]PANEL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148</v>
      </c>
      <c r="AR14" s="45">
        <v>144</v>
      </c>
      <c r="AS14" s="45">
        <v>129</v>
      </c>
      <c r="AT14" s="45">
        <v>134</v>
      </c>
      <c r="AU14" s="45">
        <v>119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'[4]PANEL DE CONTROL DISTRITAL'!A15</f>
        <v>3</v>
      </c>
      <c r="B16" s="121" t="str">
        <f>'[4]PANEL DE CONTROL DISTRITAL'!B15</f>
        <v>TRANSFERENCIA</v>
      </c>
      <c r="C16" s="116" t="str">
        <f>'[4]PANEL DE CONTROL DISTRITAL'!C15</f>
        <v>Responsable de Módulo</v>
      </c>
      <c r="D16" s="117" t="str">
        <f>'[4]PANEL DE CONTROL DISTRITAL'!D15</f>
        <v xml:space="preserve">Transacciones exitosas = </v>
      </c>
      <c r="E16" s="116" t="str">
        <f>'[4]PANEL DE CONTROL DISTRITAL'!E15</f>
        <v>(Número de Archivos de Transacción aceptados /Total de Archivos de Transacción procesados) x100</v>
      </c>
      <c r="F16" s="118" t="str">
        <f>'[4]PANEL DE CONTROL DISTRITAL'!F15</f>
        <v>Semanal (remesa)</v>
      </c>
      <c r="G16" s="119">
        <f>'[4]PANEL DE CONTROL DISTRITAL'!G15</f>
        <v>0.9</v>
      </c>
      <c r="H16" s="27" t="str">
        <f>'[4]PANEL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147</v>
      </c>
      <c r="AR16" s="25">
        <v>144</v>
      </c>
      <c r="AS16" s="25">
        <v>129</v>
      </c>
      <c r="AT16" s="25">
        <v>134</v>
      </c>
      <c r="AU16" s="25">
        <v>119</v>
      </c>
      <c r="AV16" s="109">
        <f>IFERROR(SUM(I16:AU16)/SUM(I17:AU17),0)</f>
        <v>0.99851632047477745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'[4]PANEL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148</v>
      </c>
      <c r="AR17" s="45">
        <v>144</v>
      </c>
      <c r="AS17" s="45">
        <v>129</v>
      </c>
      <c r="AT17" s="45">
        <v>134</v>
      </c>
      <c r="AU17" s="45">
        <v>119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'[4]PANEL DE CONTROL DISTRITAL'!A18</f>
        <v>4</v>
      </c>
      <c r="B19" s="121" t="str">
        <f>'[4]PANEL DE CONTROL DISTRITAL'!B18</f>
        <v>CONCILIACIÓN</v>
      </c>
      <c r="C19" s="116" t="str">
        <f>'[4]PANEL DE CONTROL DISTRITAL'!C18</f>
        <v>Responsable de Módulo</v>
      </c>
      <c r="D19" s="117" t="str">
        <f>'[4]PANEL DE CONTROL DISTRITAL'!D18</f>
        <v xml:space="preserve">Credenciales disponibles para entrega = </v>
      </c>
      <c r="E19" s="116" t="str">
        <f>'[4]PANEL DE CONTROL DISTRITAL'!E18</f>
        <v>((Credenciales recibidas - credenciales inconsistentes) / Credenciales recibidas) x 100</v>
      </c>
      <c r="F19" s="118" t="str">
        <f>'[4]PANEL DE CONTROL DISTRITAL'!F18</f>
        <v>Semanal (remesa)</v>
      </c>
      <c r="G19" s="119">
        <f>'[4]PANEL DE CONTROL DISTRITAL'!G18</f>
        <v>0.9</v>
      </c>
      <c r="H19" s="27" t="str">
        <f>'[4]PANEL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214</v>
      </c>
      <c r="AR19" s="25">
        <v>140</v>
      </c>
      <c r="AS19" s="25">
        <v>124</v>
      </c>
      <c r="AT19" s="25">
        <v>120</v>
      </c>
      <c r="AU19" s="25">
        <v>97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'[4]PANEL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214</v>
      </c>
      <c r="AR20" s="45">
        <v>140</v>
      </c>
      <c r="AS20" s="45">
        <v>124</v>
      </c>
      <c r="AT20" s="45">
        <v>120</v>
      </c>
      <c r="AU20" s="45">
        <v>97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'[4]PANEL DE CONTROL DISTRITAL'!A21</f>
        <v>5</v>
      </c>
      <c r="B22" s="121" t="str">
        <f>'[4]PANEL DE CONTROL DISTRITAL'!B21</f>
        <v>CONCILIACIÓN</v>
      </c>
      <c r="C22" s="116" t="str">
        <f>'[4]PANEL DE CONTROL DISTRITAL'!C21</f>
        <v>Responsable de Módulo</v>
      </c>
      <c r="D22" s="117" t="str">
        <f>'[4]PANEL DE CONTROL DISTRITAL'!D21</f>
        <v xml:space="preserve">Credenciales disponibles para entrega = </v>
      </c>
      <c r="E22" s="116" t="str">
        <f>'[4]PANEL DE CONTROL DISTRITAL'!E21</f>
        <v>(Credenciales en resguardo / Credenciales totales en SIIRFE disponibles para entrega) x 100</v>
      </c>
      <c r="F22" s="118" t="str">
        <f>'[4]PANEL DE CONTROL DISTRITAL'!F21</f>
        <v>Semanal (remesa)</v>
      </c>
      <c r="G22" s="119">
        <f>'[4]PANEL DE CONTROL DISTRITAL'!G21</f>
        <v>1</v>
      </c>
      <c r="H22" s="27" t="str">
        <f>'[4]PANEL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288</v>
      </c>
      <c r="AR22" s="25">
        <v>257</v>
      </c>
      <c r="AS22" s="25">
        <v>235</v>
      </c>
      <c r="AT22" s="25">
        <v>218</v>
      </c>
      <c r="AU22" s="25">
        <v>180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'[4]PANEL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288</v>
      </c>
      <c r="AR23" s="45">
        <v>257</v>
      </c>
      <c r="AS23" s="45">
        <v>235</v>
      </c>
      <c r="AT23" s="45">
        <v>218</v>
      </c>
      <c r="AU23" s="45">
        <v>180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'[4]PANEL DE CONTROL DISTRITAL'!A24</f>
        <v>6</v>
      </c>
      <c r="B25" s="121" t="str">
        <f>'[4]PANEL DE CONTROL DISTRITAL'!B24</f>
        <v>ENTREGA</v>
      </c>
      <c r="C25" s="116" t="str">
        <f>'[4]PANEL DE CONTROL DISTRITAL'!C24</f>
        <v>Operador de Equipo Tecnológico</v>
      </c>
      <c r="D25" s="117" t="str">
        <f>'[4]PANEL DE CONTROL DISTRITAL'!D24</f>
        <v xml:space="preserve">Efectividad de entrega de CPV en MAC = </v>
      </c>
      <c r="E25" s="116" t="str">
        <f>'[4]PANEL DE CONTROL DISTRITAL'!E24</f>
        <v>(Total de credenciales entregadas / Total de credenciales solicitadas) x 100</v>
      </c>
      <c r="F25" s="118" t="str">
        <f>'[4]PANEL DE CONTROL DISTRITAL'!F24</f>
        <v>Semanal (remesa)</v>
      </c>
      <c r="G25" s="119">
        <f>'[4]PANEL DE CONTROL DISTRITAL'!G24</f>
        <v>0.9</v>
      </c>
      <c r="H25" s="27" t="str">
        <f>'[4]PANEL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260</v>
      </c>
      <c r="AR25" s="25">
        <v>171</v>
      </c>
      <c r="AS25" s="25">
        <v>146</v>
      </c>
      <c r="AT25" s="25">
        <v>137</v>
      </c>
      <c r="AU25" s="25">
        <v>134</v>
      </c>
      <c r="AV25" s="109">
        <f>IFERROR(SUM(I25:AU25)/SUM(I26:AU26),0)</f>
        <v>0.99882214369846878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'[4]PANEL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260</v>
      </c>
      <c r="AR26" s="45">
        <v>172</v>
      </c>
      <c r="AS26" s="45">
        <v>146</v>
      </c>
      <c r="AT26" s="45">
        <v>137</v>
      </c>
      <c r="AU26" s="45">
        <v>134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10:A11"/>
    <mergeCell ref="B10:B11"/>
    <mergeCell ref="C10:C11"/>
    <mergeCell ref="D10:D11"/>
    <mergeCell ref="E10:E11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AV25:AV26"/>
    <mergeCell ref="I29:L29"/>
    <mergeCell ref="B34:M34"/>
    <mergeCell ref="B35:G35"/>
    <mergeCell ref="H35:M35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16" priority="15" operator="greaterThan">
      <formula>95%</formula>
    </cfRule>
    <cfRule type="cellIs" dxfId="15" priority="16" operator="greaterThanOrEqual">
      <formula>90%</formula>
    </cfRule>
    <cfRule type="cellIs" dxfId="14" priority="17" operator="lessThan">
      <formula>89.99%</formula>
    </cfRule>
  </conditionalFormatting>
  <conditionalFormatting sqref="AV13">
    <cfRule type="cellIs" dxfId="13" priority="12" operator="greaterThan">
      <formula>95%</formula>
    </cfRule>
    <cfRule type="cellIs" dxfId="12" priority="13" operator="greaterThanOrEqual">
      <formula>90%</formula>
    </cfRule>
    <cfRule type="cellIs" dxfId="11" priority="14" operator="lessThan">
      <formula>89.99%</formula>
    </cfRule>
  </conditionalFormatting>
  <conditionalFormatting sqref="AV16">
    <cfRule type="cellIs" dxfId="10" priority="9" operator="greaterThan">
      <formula>95%</formula>
    </cfRule>
    <cfRule type="cellIs" dxfId="9" priority="10" operator="greaterThanOrEqual">
      <formula>90%</formula>
    </cfRule>
    <cfRule type="cellIs" dxfId="8" priority="11" operator="lessThan">
      <formula>89.99%</formula>
    </cfRule>
  </conditionalFormatting>
  <conditionalFormatting sqref="AV19">
    <cfRule type="cellIs" dxfId="7" priority="6" operator="greaterThan">
      <formula>95%</formula>
    </cfRule>
    <cfRule type="cellIs" dxfId="6" priority="7" operator="greaterThanOrEqual">
      <formula>90%</formula>
    </cfRule>
    <cfRule type="cellIs" dxfId="5" priority="8" operator="lessThan">
      <formula>89.99%</formula>
    </cfRule>
  </conditionalFormatting>
  <conditionalFormatting sqref="AV25">
    <cfRule type="cellIs" dxfId="4" priority="3" operator="greaterThan">
      <formula>95%</formula>
    </cfRule>
    <cfRule type="cellIs" dxfId="3" priority="4" operator="greaterThanOrEqual">
      <formula>90%</formula>
    </cfRule>
    <cfRule type="cellIs" dxfId="2" priority="5" operator="lessThan">
      <formula>89.99%</formula>
    </cfRule>
  </conditionalFormatting>
  <conditionalFormatting sqref="AV22">
    <cfRule type="cellIs" dxfId="1" priority="1" operator="greaterThanOrEqual">
      <formula>100%</formula>
    </cfRule>
    <cfRule type="cellIs" dxfId="0" priority="2" operator="lessThan">
      <formula>99.99%</formula>
    </cfRule>
  </conditionalFormatting>
  <dataValidations count="1">
    <dataValidation showDropDown="1" showInputMessage="1" showErrorMessage="1" sqref="C21 G19:G23 G10:G11 G16:G17 G13:G14 G25:G26" xr:uid="{1258512D-A0C6-435E-8729-EB067B510B35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3DB5C-74DF-4201-93C7-D98EA8FF9308}">
  <sheetPr>
    <tabColor theme="7" tint="-0.499984740745262"/>
  </sheetPr>
  <dimension ref="A1:BH48"/>
  <sheetViews>
    <sheetView showGridLines="0" zoomScale="85" zoomScaleNormal="85" workbookViewId="0">
      <selection activeCell="A10" sqref="A10:A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19</v>
      </c>
      <c r="F2" s="122" t="s">
        <v>70</v>
      </c>
      <c r="G2" s="122"/>
      <c r="H2" s="22">
        <v>301954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'[1]PANEL DE CONTROL DISTRITAL'!A9</f>
        <v>1</v>
      </c>
      <c r="B10" s="121" t="str">
        <f>'[1]PANEL DE CONTROL DISTRITAL'!B9</f>
        <v>ENTREVISTA</v>
      </c>
      <c r="C10" s="116" t="str">
        <f>'[1]PANEL DE CONTROL DISTRITAL'!C9</f>
        <v xml:space="preserve"> Auxiliar de Atención Ciudadana</v>
      </c>
      <c r="D10" s="117" t="str">
        <f>'[1]PANEL DE CONTROL DISTRITAL'!D9</f>
        <v>Efectividad de la entrevista =</v>
      </c>
      <c r="E10" s="116" t="str">
        <f>'[1]PANEL DE CONTROL DISTRITAL'!E9</f>
        <v>(Número de trámites aplicados / (Número de fichas requisitadas - Notificaciones de improcedencia de trámite)) x 100</v>
      </c>
      <c r="F10" s="118" t="str">
        <f>'[1]PANEL DE CONTROL DISTRITAL'!F9</f>
        <v>Semanal (remesa)</v>
      </c>
      <c r="G10" s="119">
        <f>'[1]PANEL DE CONTROL DISTRITAL'!G9</f>
        <v>0.9</v>
      </c>
      <c r="H10" s="27" t="str">
        <f>'[1]PANEL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202</v>
      </c>
      <c r="AR10" s="25">
        <v>193</v>
      </c>
      <c r="AS10" s="25">
        <v>24</v>
      </c>
      <c r="AT10" s="25">
        <v>64</v>
      </c>
      <c r="AU10" s="25">
        <v>86</v>
      </c>
      <c r="AV10" s="109">
        <f>IFERROR(SUM(I10:AU10)/SUM(I11:AU11),0)</f>
        <v>1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'[1]PANEL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202</v>
      </c>
      <c r="AR11" s="45">
        <v>193</v>
      </c>
      <c r="AS11" s="45">
        <v>24</v>
      </c>
      <c r="AT11" s="45">
        <v>64</v>
      </c>
      <c r="AU11" s="45">
        <v>86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'[1]PANEL DE CONTROL DISTRITAL'!A12</f>
        <v>2</v>
      </c>
      <c r="B13" s="121" t="str">
        <f>'[1]PANEL DE CONTROL DISTRITAL'!B12</f>
        <v>TRÁMITE</v>
      </c>
      <c r="C13" s="116" t="str">
        <f>'[1]PANEL DE CONTROL DISTRITAL'!C12</f>
        <v>Operador de Equipo Tecnológico</v>
      </c>
      <c r="D13" s="117" t="str">
        <f>'[1]PANEL DE CONTROL DISTRITAL'!D12</f>
        <v>Trámites exitosos efectivos=</v>
      </c>
      <c r="E13" s="116" t="str">
        <f>'[1]PANEL DE CONTROL DISTRITAL'!E12</f>
        <v>(Número de trámites exitosos / Número de trámites aplicados) x 100</v>
      </c>
      <c r="F13" s="118" t="str">
        <f>'[1]PANEL DE CONTROL DISTRITAL'!F12</f>
        <v>Semanal (remesa)</v>
      </c>
      <c r="G13" s="119">
        <f>'[1]PANEL DE CONTROL DISTRITAL'!G12</f>
        <v>0.9</v>
      </c>
      <c r="H13" s="27" t="str">
        <f>'[1]PANEL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202</v>
      </c>
      <c r="AR13" s="25">
        <v>193</v>
      </c>
      <c r="AS13" s="25">
        <v>24</v>
      </c>
      <c r="AT13" s="25">
        <v>64</v>
      </c>
      <c r="AU13" s="25">
        <v>86</v>
      </c>
      <c r="AV13" s="109">
        <f>IFERROR(SUM(I13:AU13)/SUM(I14:AU14),0)</f>
        <v>1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'[1]PANEL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202</v>
      </c>
      <c r="AR14" s="45">
        <v>193</v>
      </c>
      <c r="AS14" s="45">
        <v>24</v>
      </c>
      <c r="AT14" s="45">
        <v>64</v>
      </c>
      <c r="AU14" s="45">
        <v>86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'[1]PANEL DE CONTROL DISTRITAL'!A15</f>
        <v>3</v>
      </c>
      <c r="B16" s="121" t="str">
        <f>'[1]PANEL DE CONTROL DISTRITAL'!B15</f>
        <v>TRANSFERENCIA</v>
      </c>
      <c r="C16" s="116" t="str">
        <f>'[1]PANEL DE CONTROL DISTRITAL'!C15</f>
        <v>Responsable de Módulo</v>
      </c>
      <c r="D16" s="117" t="str">
        <f>'[1]PANEL DE CONTROL DISTRITAL'!D15</f>
        <v xml:space="preserve">Transacciones exitosas = </v>
      </c>
      <c r="E16" s="116" t="str">
        <f>'[1]PANEL DE CONTROL DISTRITAL'!E15</f>
        <v>(Número de Archivos de Transacción aceptados /Total de Archivos de Transacción procesados) x100</v>
      </c>
      <c r="F16" s="118" t="str">
        <f>'[1]PANEL DE CONTROL DISTRITAL'!F15</f>
        <v>Semanal (remesa)</v>
      </c>
      <c r="G16" s="119">
        <f>'[1]PANEL DE CONTROL DISTRITAL'!G15</f>
        <v>0.9</v>
      </c>
      <c r="H16" s="27" t="str">
        <f>'[1]PANEL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202</v>
      </c>
      <c r="AR16" s="25">
        <v>193</v>
      </c>
      <c r="AS16" s="25">
        <v>24</v>
      </c>
      <c r="AT16" s="25">
        <v>64</v>
      </c>
      <c r="AU16" s="25">
        <v>86</v>
      </c>
      <c r="AV16" s="109">
        <f>IFERROR(SUM(I16:AU16)/SUM(I17:AU17),0)</f>
        <v>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'[1]PANEL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202</v>
      </c>
      <c r="AR17" s="45">
        <v>193</v>
      </c>
      <c r="AS17" s="45">
        <v>24</v>
      </c>
      <c r="AT17" s="45">
        <v>64</v>
      </c>
      <c r="AU17" s="45">
        <v>86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'[1]PANEL DE CONTROL DISTRITAL'!A18</f>
        <v>4</v>
      </c>
      <c r="B19" s="121" t="str">
        <f>'[1]PANEL DE CONTROL DISTRITAL'!B18</f>
        <v>CONCILIACIÓN</v>
      </c>
      <c r="C19" s="116" t="str">
        <f>'[1]PANEL DE CONTROL DISTRITAL'!C18</f>
        <v>Responsable de Módulo</v>
      </c>
      <c r="D19" s="117" t="str">
        <f>'[1]PANEL DE CONTROL DISTRITAL'!D18</f>
        <v xml:space="preserve">Credenciales disponibles para entrega = </v>
      </c>
      <c r="E19" s="116" t="str">
        <f>'[1]PANEL DE CONTROL DISTRITAL'!E18</f>
        <v>((Credenciales recibidas - credenciales inconsistentes) / Credenciales recibidas) x 100</v>
      </c>
      <c r="F19" s="118" t="str">
        <f>'[1]PANEL DE CONTROL DISTRITAL'!F18</f>
        <v>Semanal (remesa)</v>
      </c>
      <c r="G19" s="119">
        <f>'[1]PANEL DE CONTROL DISTRITAL'!G18</f>
        <v>0.9</v>
      </c>
      <c r="H19" s="27" t="str">
        <f>'[1]PANEL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374</v>
      </c>
      <c r="AR19" s="25">
        <v>212</v>
      </c>
      <c r="AS19" s="25">
        <v>155</v>
      </c>
      <c r="AT19" s="25">
        <v>6</v>
      </c>
      <c r="AU19" s="25">
        <v>135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'[1]PANEL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374</v>
      </c>
      <c r="AR20" s="45">
        <v>212</v>
      </c>
      <c r="AS20" s="45">
        <v>155</v>
      </c>
      <c r="AT20" s="45">
        <v>6</v>
      </c>
      <c r="AU20" s="45">
        <v>135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'[1]PANEL DE CONTROL DISTRITAL'!A21</f>
        <v>5</v>
      </c>
      <c r="B22" s="121" t="str">
        <f>'[1]PANEL DE CONTROL DISTRITAL'!B21</f>
        <v>CONCILIACIÓN</v>
      </c>
      <c r="C22" s="116" t="str">
        <f>'[1]PANEL DE CONTROL DISTRITAL'!C21</f>
        <v>Responsable de Módulo</v>
      </c>
      <c r="D22" s="117" t="str">
        <f>'[1]PANEL DE CONTROL DISTRITAL'!D21</f>
        <v xml:space="preserve">Credenciales disponibles para entrega = </v>
      </c>
      <c r="E22" s="116" t="str">
        <f>'[1]PANEL DE CONTROL DISTRITAL'!E21</f>
        <v>(Credenciales en resguardo / Credenciales totales en SIIRFE disponibles para entrega) x 100</v>
      </c>
      <c r="F22" s="118" t="str">
        <f>'[1]PANEL DE CONTROL DISTRITAL'!F21</f>
        <v>Semanal (remesa)</v>
      </c>
      <c r="G22" s="119">
        <f>'[1]PANEL DE CONTROL DISTRITAL'!G21</f>
        <v>1</v>
      </c>
      <c r="H22" s="27" t="str">
        <f>'[1]PANEL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789</v>
      </c>
      <c r="AR22" s="25">
        <v>617</v>
      </c>
      <c r="AS22" s="25">
        <v>476</v>
      </c>
      <c r="AT22" s="25">
        <v>281</v>
      </c>
      <c r="AU22" s="25">
        <v>253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'[1]PANEL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789</v>
      </c>
      <c r="AR23" s="45">
        <v>617</v>
      </c>
      <c r="AS23" s="45">
        <v>476</v>
      </c>
      <c r="AT23" s="45">
        <v>281</v>
      </c>
      <c r="AU23" s="45">
        <v>253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'[1]PANEL DE CONTROL DISTRITAL'!A24</f>
        <v>6</v>
      </c>
      <c r="B25" s="121" t="str">
        <f>'[1]PANEL DE CONTROL DISTRITAL'!B24</f>
        <v>ENTREGA</v>
      </c>
      <c r="C25" s="116" t="str">
        <f>'[1]PANEL DE CONTROL DISTRITAL'!C24</f>
        <v>Operador de Equipo Tecnológico</v>
      </c>
      <c r="D25" s="117" t="str">
        <f>'[1]PANEL DE CONTROL DISTRITAL'!D24</f>
        <v xml:space="preserve">Efectividad de entrega de CPV en MAC = </v>
      </c>
      <c r="E25" s="116" t="str">
        <f>'[1]PANEL DE CONTROL DISTRITAL'!E24</f>
        <v>(Total de credenciales entregadas / Total de credenciales solicitadas) x 100</v>
      </c>
      <c r="F25" s="118" t="str">
        <f>'[1]PANEL DE CONTROL DISTRITAL'!F24</f>
        <v>Semanal (remesa)</v>
      </c>
      <c r="G25" s="119">
        <f>'[1]PANEL DE CONTROL DISTRITAL'!G24</f>
        <v>0.9</v>
      </c>
      <c r="H25" s="27" t="str">
        <f>'[1]PANEL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24</v>
      </c>
      <c r="AR25" s="25">
        <v>384</v>
      </c>
      <c r="AS25" s="25">
        <v>295</v>
      </c>
      <c r="AT25" s="25">
        <v>201</v>
      </c>
      <c r="AU25" s="25">
        <v>161</v>
      </c>
      <c r="AV25" s="109">
        <f>IFERROR(SUM(I25:AU25)/SUM(I26:AU26),0)</f>
        <v>0.99812558575445176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'[1]PANEL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24</v>
      </c>
      <c r="AR26" s="45">
        <v>385</v>
      </c>
      <c r="AS26" s="45">
        <v>296</v>
      </c>
      <c r="AT26" s="45">
        <v>201</v>
      </c>
      <c r="AU26" s="45">
        <v>161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10:A11"/>
    <mergeCell ref="B10:B11"/>
    <mergeCell ref="C10:C11"/>
    <mergeCell ref="D10:D11"/>
    <mergeCell ref="E10:E11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AV25:AV26"/>
    <mergeCell ref="I29:L29"/>
    <mergeCell ref="B34:M34"/>
    <mergeCell ref="B35:G35"/>
    <mergeCell ref="H35:M35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730" priority="15" operator="greaterThan">
      <formula>95%</formula>
    </cfRule>
    <cfRule type="cellIs" dxfId="729" priority="16" operator="greaterThanOrEqual">
      <formula>90%</formula>
    </cfRule>
    <cfRule type="cellIs" dxfId="728" priority="17" operator="lessThan">
      <formula>89.99%</formula>
    </cfRule>
  </conditionalFormatting>
  <conditionalFormatting sqref="AV13">
    <cfRule type="cellIs" dxfId="727" priority="12" operator="greaterThan">
      <formula>95%</formula>
    </cfRule>
    <cfRule type="cellIs" dxfId="726" priority="13" operator="greaterThanOrEqual">
      <formula>90%</formula>
    </cfRule>
    <cfRule type="cellIs" dxfId="725" priority="14" operator="lessThan">
      <formula>89.99%</formula>
    </cfRule>
  </conditionalFormatting>
  <conditionalFormatting sqref="AV16">
    <cfRule type="cellIs" dxfId="724" priority="9" operator="greaterThan">
      <formula>95%</formula>
    </cfRule>
    <cfRule type="cellIs" dxfId="723" priority="10" operator="greaterThanOrEqual">
      <formula>90%</formula>
    </cfRule>
    <cfRule type="cellIs" dxfId="722" priority="11" operator="lessThan">
      <formula>89.99%</formula>
    </cfRule>
  </conditionalFormatting>
  <conditionalFormatting sqref="AV19">
    <cfRule type="cellIs" dxfId="721" priority="6" operator="greaterThan">
      <formula>95%</formula>
    </cfRule>
    <cfRule type="cellIs" dxfId="720" priority="7" operator="greaterThanOrEqual">
      <formula>90%</formula>
    </cfRule>
    <cfRule type="cellIs" dxfId="719" priority="8" operator="lessThan">
      <formula>89.99%</formula>
    </cfRule>
  </conditionalFormatting>
  <conditionalFormatting sqref="AV25">
    <cfRule type="cellIs" dxfId="718" priority="3" operator="greaterThan">
      <formula>95%</formula>
    </cfRule>
    <cfRule type="cellIs" dxfId="717" priority="4" operator="greaterThanOrEqual">
      <formula>90%</formula>
    </cfRule>
    <cfRule type="cellIs" dxfId="716" priority="5" operator="lessThan">
      <formula>89.99%</formula>
    </cfRule>
  </conditionalFormatting>
  <conditionalFormatting sqref="AV22">
    <cfRule type="cellIs" dxfId="715" priority="1" operator="greaterThanOrEqual">
      <formula>100%</formula>
    </cfRule>
    <cfRule type="cellIs" dxfId="714" priority="2" operator="lessThan">
      <formula>99.99%</formula>
    </cfRule>
  </conditionalFormatting>
  <dataValidations count="1">
    <dataValidation showDropDown="1" showInputMessage="1" showErrorMessage="1" sqref="C21 G19:G23 G10:G11 G16:G17 G13:G14 G25:G26" xr:uid="{FBC84D4A-1619-40CE-B0DF-278513543B60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06166-69E1-4F58-A72A-792620BC22E0}">
  <sheetPr>
    <tabColor theme="7" tint="-0.499984740745262"/>
  </sheetPr>
  <dimension ref="A1:BH48"/>
  <sheetViews>
    <sheetView showGridLines="0" zoomScale="85" zoomScaleNormal="85" workbookViewId="0">
      <selection activeCell="A10" sqref="A10:A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19</v>
      </c>
      <c r="F2" s="122" t="s">
        <v>70</v>
      </c>
      <c r="G2" s="122"/>
      <c r="H2" s="22">
        <v>301955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'[1]PANEL DE CONTROL DISTRITAL'!A9</f>
        <v>1</v>
      </c>
      <c r="B10" s="121" t="str">
        <f>'[1]PANEL DE CONTROL DISTRITAL'!B9</f>
        <v>ENTREVISTA</v>
      </c>
      <c r="C10" s="116" t="str">
        <f>'[1]PANEL DE CONTROL DISTRITAL'!C9</f>
        <v xml:space="preserve"> Auxiliar de Atención Ciudadana</v>
      </c>
      <c r="D10" s="117" t="str">
        <f>'[1]PANEL DE CONTROL DISTRITAL'!D9</f>
        <v>Efectividad de la entrevista =</v>
      </c>
      <c r="E10" s="116" t="str">
        <f>'[1]PANEL DE CONTROL DISTRITAL'!E9</f>
        <v>(Número de trámites aplicados / (Número de fichas requisitadas - Notificaciones de improcedencia de trámite)) x 100</v>
      </c>
      <c r="F10" s="118" t="str">
        <f>'[1]PANEL DE CONTROL DISTRITAL'!F9</f>
        <v>Semanal (remesa)</v>
      </c>
      <c r="G10" s="119">
        <f>'[1]PANEL DE CONTROL DISTRITAL'!G9</f>
        <v>0.9</v>
      </c>
      <c r="H10" s="27" t="str">
        <f>'[1]PANEL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121</v>
      </c>
      <c r="AR10" s="25">
        <v>238</v>
      </c>
      <c r="AS10" s="25">
        <v>123</v>
      </c>
      <c r="AT10" s="25">
        <v>72</v>
      </c>
      <c r="AU10" s="25">
        <v>0</v>
      </c>
      <c r="AV10" s="109">
        <f>IFERROR(SUM(I10:AU10)/SUM(I11:AU11),0)</f>
        <v>1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'[1]PANEL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121</v>
      </c>
      <c r="AR11" s="45">
        <v>238</v>
      </c>
      <c r="AS11" s="45">
        <v>123</v>
      </c>
      <c r="AT11" s="45">
        <v>72</v>
      </c>
      <c r="AU11" s="45">
        <v>0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'[1]PANEL DE CONTROL DISTRITAL'!A12</f>
        <v>2</v>
      </c>
      <c r="B13" s="121" t="str">
        <f>'[1]PANEL DE CONTROL DISTRITAL'!B12</f>
        <v>TRÁMITE</v>
      </c>
      <c r="C13" s="116" t="str">
        <f>'[1]PANEL DE CONTROL DISTRITAL'!C12</f>
        <v>Operador de Equipo Tecnológico</v>
      </c>
      <c r="D13" s="117" t="str">
        <f>'[1]PANEL DE CONTROL DISTRITAL'!D12</f>
        <v>Trámites exitosos efectivos=</v>
      </c>
      <c r="E13" s="116" t="str">
        <f>'[1]PANEL DE CONTROL DISTRITAL'!E12</f>
        <v>(Número de trámites exitosos / Número de trámites aplicados) x 100</v>
      </c>
      <c r="F13" s="118" t="str">
        <f>'[1]PANEL DE CONTROL DISTRITAL'!F12</f>
        <v>Semanal (remesa)</v>
      </c>
      <c r="G13" s="119">
        <f>'[1]PANEL DE CONTROL DISTRITAL'!G12</f>
        <v>0.9</v>
      </c>
      <c r="H13" s="27" t="str">
        <f>'[1]PANEL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121</v>
      </c>
      <c r="AR13" s="25">
        <v>238</v>
      </c>
      <c r="AS13" s="25">
        <v>123</v>
      </c>
      <c r="AT13" s="25">
        <v>72</v>
      </c>
      <c r="AU13" s="25">
        <v>0</v>
      </c>
      <c r="AV13" s="109">
        <f>IFERROR(SUM(I13:AU13)/SUM(I14:AU14),0)</f>
        <v>1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'[1]PANEL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121</v>
      </c>
      <c r="AR14" s="45">
        <v>238</v>
      </c>
      <c r="AS14" s="45">
        <v>123</v>
      </c>
      <c r="AT14" s="45">
        <v>72</v>
      </c>
      <c r="AU14" s="45">
        <v>0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'[1]PANEL DE CONTROL DISTRITAL'!A15</f>
        <v>3</v>
      </c>
      <c r="B16" s="121" t="str">
        <f>'[1]PANEL DE CONTROL DISTRITAL'!B15</f>
        <v>TRANSFERENCIA</v>
      </c>
      <c r="C16" s="116" t="str">
        <f>'[1]PANEL DE CONTROL DISTRITAL'!C15</f>
        <v>Responsable de Módulo</v>
      </c>
      <c r="D16" s="117" t="str">
        <f>'[1]PANEL DE CONTROL DISTRITAL'!D15</f>
        <v xml:space="preserve">Transacciones exitosas = </v>
      </c>
      <c r="E16" s="116" t="str">
        <f>'[1]PANEL DE CONTROL DISTRITAL'!E15</f>
        <v>(Número de Archivos de Transacción aceptados /Total de Archivos de Transacción procesados) x100</v>
      </c>
      <c r="F16" s="118" t="str">
        <f>'[1]PANEL DE CONTROL DISTRITAL'!F15</f>
        <v>Semanal (remesa)</v>
      </c>
      <c r="G16" s="119">
        <f>'[1]PANEL DE CONTROL DISTRITAL'!G15</f>
        <v>0.9</v>
      </c>
      <c r="H16" s="27" t="str">
        <f>'[1]PANEL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121</v>
      </c>
      <c r="AR16" s="25">
        <v>238</v>
      </c>
      <c r="AS16" s="25">
        <v>123</v>
      </c>
      <c r="AT16" s="25">
        <v>72</v>
      </c>
      <c r="AU16" s="25">
        <v>0</v>
      </c>
      <c r="AV16" s="109">
        <f>IFERROR(SUM(I16:AU16)/SUM(I17:AU17),0)</f>
        <v>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'[1]PANEL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121</v>
      </c>
      <c r="AR17" s="45">
        <v>238</v>
      </c>
      <c r="AS17" s="45">
        <v>123</v>
      </c>
      <c r="AT17" s="45">
        <v>72</v>
      </c>
      <c r="AU17" s="45">
        <v>0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'[1]PANEL DE CONTROL DISTRITAL'!A18</f>
        <v>4</v>
      </c>
      <c r="B19" s="121" t="str">
        <f>'[1]PANEL DE CONTROL DISTRITAL'!B18</f>
        <v>CONCILIACIÓN</v>
      </c>
      <c r="C19" s="116" t="str">
        <f>'[1]PANEL DE CONTROL DISTRITAL'!C18</f>
        <v>Responsable de Módulo</v>
      </c>
      <c r="D19" s="117" t="str">
        <f>'[1]PANEL DE CONTROL DISTRITAL'!D18</f>
        <v xml:space="preserve">Credenciales disponibles para entrega = </v>
      </c>
      <c r="E19" s="116" t="str">
        <f>'[1]PANEL DE CONTROL DISTRITAL'!E18</f>
        <v>((Credenciales recibidas - credenciales inconsistentes) / Credenciales recibidas) x 100</v>
      </c>
      <c r="F19" s="118" t="str">
        <f>'[1]PANEL DE CONTROL DISTRITAL'!F18</f>
        <v>Semanal (remesa)</v>
      </c>
      <c r="G19" s="119">
        <f>'[1]PANEL DE CONTROL DISTRITAL'!G18</f>
        <v>0.9</v>
      </c>
      <c r="H19" s="27" t="str">
        <f>'[1]PANEL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489</v>
      </c>
      <c r="AR19" s="25">
        <v>0</v>
      </c>
      <c r="AS19" s="25">
        <v>412</v>
      </c>
      <c r="AT19" s="25">
        <v>53</v>
      </c>
      <c r="AU19" s="25">
        <v>143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'[1]PANEL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489</v>
      </c>
      <c r="AR20" s="45">
        <v>0</v>
      </c>
      <c r="AS20" s="45">
        <v>412</v>
      </c>
      <c r="AT20" s="45">
        <v>53</v>
      </c>
      <c r="AU20" s="45">
        <v>143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'[1]PANEL DE CONTROL DISTRITAL'!A21</f>
        <v>5</v>
      </c>
      <c r="B22" s="121" t="str">
        <f>'[1]PANEL DE CONTROL DISTRITAL'!B21</f>
        <v>CONCILIACIÓN</v>
      </c>
      <c r="C22" s="116" t="str">
        <f>'[1]PANEL DE CONTROL DISTRITAL'!C21</f>
        <v>Responsable de Módulo</v>
      </c>
      <c r="D22" s="117" t="str">
        <f>'[1]PANEL DE CONTROL DISTRITAL'!D21</f>
        <v xml:space="preserve">Credenciales disponibles para entrega = </v>
      </c>
      <c r="E22" s="116" t="str">
        <f>'[1]PANEL DE CONTROL DISTRITAL'!E21</f>
        <v>(Credenciales en resguardo / Credenciales totales en SIIRFE disponibles para entrega) x 100</v>
      </c>
      <c r="F22" s="118" t="str">
        <f>'[1]PANEL DE CONTROL DISTRITAL'!F21</f>
        <v>Semanal (remesa)</v>
      </c>
      <c r="G22" s="119">
        <f>'[1]PANEL DE CONTROL DISTRITAL'!G21</f>
        <v>1</v>
      </c>
      <c r="H22" s="27" t="str">
        <f>'[1]PANEL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538</v>
      </c>
      <c r="AR22" s="25">
        <v>263</v>
      </c>
      <c r="AS22" s="25">
        <v>459</v>
      </c>
      <c r="AT22" s="25">
        <v>353</v>
      </c>
      <c r="AU22" s="25">
        <v>321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'[1]PANEL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538</v>
      </c>
      <c r="AR23" s="45">
        <v>263</v>
      </c>
      <c r="AS23" s="45">
        <v>459</v>
      </c>
      <c r="AT23" s="45">
        <v>353</v>
      </c>
      <c r="AU23" s="45">
        <v>321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'[1]PANEL DE CONTROL DISTRITAL'!A24</f>
        <v>6</v>
      </c>
      <c r="B25" s="121" t="str">
        <f>'[1]PANEL DE CONTROL DISTRITAL'!B24</f>
        <v>ENTREGA</v>
      </c>
      <c r="C25" s="116" t="str">
        <f>'[1]PANEL DE CONTROL DISTRITAL'!C24</f>
        <v>Operador de Equipo Tecnológico</v>
      </c>
      <c r="D25" s="117" t="str">
        <f>'[1]PANEL DE CONTROL DISTRITAL'!D24</f>
        <v xml:space="preserve">Efectividad de entrega de CPV en MAC = </v>
      </c>
      <c r="E25" s="116" t="str">
        <f>'[1]PANEL DE CONTROL DISTRITAL'!E24</f>
        <v>(Total de credenciales entregadas / Total de credenciales solicitadas) x 100</v>
      </c>
      <c r="F25" s="118" t="str">
        <f>'[1]PANEL DE CONTROL DISTRITAL'!F24</f>
        <v>Semanal (remesa)</v>
      </c>
      <c r="G25" s="119">
        <f>'[1]PANEL DE CONTROL DISTRITAL'!G24</f>
        <v>0.9</v>
      </c>
      <c r="H25" s="27" t="str">
        <f>'[1]PANEL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91</v>
      </c>
      <c r="AR25" s="25">
        <v>275</v>
      </c>
      <c r="AS25" s="25">
        <v>216</v>
      </c>
      <c r="AT25" s="25">
        <v>159</v>
      </c>
      <c r="AU25" s="25">
        <v>101</v>
      </c>
      <c r="AV25" s="109">
        <f>IFERROR(SUM(I25:AU25)/SUM(I26:AU26),0)</f>
        <v>1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'[1]PANEL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91</v>
      </c>
      <c r="AR26" s="45">
        <v>275</v>
      </c>
      <c r="AS26" s="45">
        <v>216</v>
      </c>
      <c r="AT26" s="45">
        <v>159</v>
      </c>
      <c r="AU26" s="45">
        <v>101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10:A11"/>
    <mergeCell ref="B10:B11"/>
    <mergeCell ref="C10:C11"/>
    <mergeCell ref="D10:D11"/>
    <mergeCell ref="E10:E11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AV25:AV26"/>
    <mergeCell ref="I29:L29"/>
    <mergeCell ref="B34:M34"/>
    <mergeCell ref="B35:G35"/>
    <mergeCell ref="H35:M35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713" priority="15" operator="greaterThan">
      <formula>95%</formula>
    </cfRule>
    <cfRule type="cellIs" dxfId="712" priority="16" operator="greaterThanOrEqual">
      <formula>90%</formula>
    </cfRule>
    <cfRule type="cellIs" dxfId="711" priority="17" operator="lessThan">
      <formula>89.99%</formula>
    </cfRule>
  </conditionalFormatting>
  <conditionalFormatting sqref="AV13">
    <cfRule type="cellIs" dxfId="710" priority="12" operator="greaterThan">
      <formula>95%</formula>
    </cfRule>
    <cfRule type="cellIs" dxfId="709" priority="13" operator="greaterThanOrEqual">
      <formula>90%</formula>
    </cfRule>
    <cfRule type="cellIs" dxfId="708" priority="14" operator="lessThan">
      <formula>89.99%</formula>
    </cfRule>
  </conditionalFormatting>
  <conditionalFormatting sqref="AV16">
    <cfRule type="cellIs" dxfId="707" priority="9" operator="greaterThan">
      <formula>95%</formula>
    </cfRule>
    <cfRule type="cellIs" dxfId="706" priority="10" operator="greaterThanOrEqual">
      <formula>90%</formula>
    </cfRule>
    <cfRule type="cellIs" dxfId="705" priority="11" operator="lessThan">
      <formula>89.99%</formula>
    </cfRule>
  </conditionalFormatting>
  <conditionalFormatting sqref="AV19">
    <cfRule type="cellIs" dxfId="704" priority="6" operator="greaterThan">
      <formula>95%</formula>
    </cfRule>
    <cfRule type="cellIs" dxfId="703" priority="7" operator="greaterThanOrEqual">
      <formula>90%</formula>
    </cfRule>
    <cfRule type="cellIs" dxfId="702" priority="8" operator="lessThan">
      <formula>89.99%</formula>
    </cfRule>
  </conditionalFormatting>
  <conditionalFormatting sqref="AV25">
    <cfRule type="cellIs" dxfId="701" priority="3" operator="greaterThan">
      <formula>95%</formula>
    </cfRule>
    <cfRule type="cellIs" dxfId="700" priority="4" operator="greaterThanOrEqual">
      <formula>90%</formula>
    </cfRule>
    <cfRule type="cellIs" dxfId="699" priority="5" operator="lessThan">
      <formula>89.99%</formula>
    </cfRule>
  </conditionalFormatting>
  <conditionalFormatting sqref="AV22">
    <cfRule type="cellIs" dxfId="698" priority="1" operator="greaterThanOrEqual">
      <formula>100%</formula>
    </cfRule>
    <cfRule type="cellIs" dxfId="697" priority="2" operator="lessThan">
      <formula>99.99%</formula>
    </cfRule>
  </conditionalFormatting>
  <dataValidations count="1">
    <dataValidation showDropDown="1" showInputMessage="1" showErrorMessage="1" sqref="C21 G19:G23 G10:G11 G16:G17 G13:G14 G25:G26" xr:uid="{DD938B01-3483-4BA5-BF1E-1E16D44AF28F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71439-9BB8-47CE-8C8D-D7F60C3BD08A}">
  <sheetPr>
    <tabColor rgb="FF950054"/>
  </sheetPr>
  <dimension ref="A1:BH48"/>
  <sheetViews>
    <sheetView showGridLines="0" zoomScale="85" zoomScaleNormal="85" workbookViewId="0">
      <selection activeCell="A10" sqref="A10:A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20</v>
      </c>
      <c r="F2" s="122" t="s">
        <v>70</v>
      </c>
      <c r="G2" s="122"/>
      <c r="H2" s="22">
        <v>302051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'[1]PANEL DE CONTROL DISTRITAL'!A9</f>
        <v>1</v>
      </c>
      <c r="B10" s="121" t="str">
        <f>'[1]PANEL DE CONTROL DISTRITAL'!B9</f>
        <v>ENTREVISTA</v>
      </c>
      <c r="C10" s="116" t="str">
        <f>'[1]PANEL DE CONTROL DISTRITAL'!C9</f>
        <v xml:space="preserve"> Auxiliar de Atención Ciudadana</v>
      </c>
      <c r="D10" s="117" t="str">
        <f>'[1]PANEL DE CONTROL DISTRITAL'!D9</f>
        <v>Efectividad de la entrevista =</v>
      </c>
      <c r="E10" s="116" t="str">
        <f>'[1]PANEL DE CONTROL DISTRITAL'!E9</f>
        <v>(Número de trámites aplicados / (Número de fichas requisitadas - Notificaciones de improcedencia de trámite)) x 100</v>
      </c>
      <c r="F10" s="118" t="str">
        <f>'[1]PANEL DE CONTROL DISTRITAL'!F9</f>
        <v>Semanal (remesa)</v>
      </c>
      <c r="G10" s="119">
        <f>'[1]PANEL DE CONTROL DISTRITAL'!G9</f>
        <v>0.9</v>
      </c>
      <c r="H10" s="27" t="str">
        <f>'[1]PANEL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334</v>
      </c>
      <c r="AR10" s="25">
        <v>366</v>
      </c>
      <c r="AS10" s="25">
        <v>371</v>
      </c>
      <c r="AT10" s="25">
        <v>345</v>
      </c>
      <c r="AU10" s="25">
        <v>291</v>
      </c>
      <c r="AV10" s="109">
        <f>IFERROR(SUM(I10:AU10)/SUM(I11:AU11),0)</f>
        <v>1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'[1]PANEL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334</v>
      </c>
      <c r="AR11" s="45">
        <v>366</v>
      </c>
      <c r="AS11" s="45">
        <v>371</v>
      </c>
      <c r="AT11" s="45">
        <v>345</v>
      </c>
      <c r="AU11" s="45">
        <v>291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'[1]PANEL DE CONTROL DISTRITAL'!A12</f>
        <v>2</v>
      </c>
      <c r="B13" s="121" t="str">
        <f>'[1]PANEL DE CONTROL DISTRITAL'!B12</f>
        <v>TRÁMITE</v>
      </c>
      <c r="C13" s="116" t="str">
        <f>'[1]PANEL DE CONTROL DISTRITAL'!C12</f>
        <v>Operador de Equipo Tecnológico</v>
      </c>
      <c r="D13" s="117" t="str">
        <f>'[1]PANEL DE CONTROL DISTRITAL'!D12</f>
        <v>Trámites exitosos efectivos=</v>
      </c>
      <c r="E13" s="116" t="str">
        <f>'[1]PANEL DE CONTROL DISTRITAL'!E12</f>
        <v>(Número de trámites exitosos / Número de trámites aplicados) x 100</v>
      </c>
      <c r="F13" s="118" t="str">
        <f>'[1]PANEL DE CONTROL DISTRITAL'!F12</f>
        <v>Semanal (remesa)</v>
      </c>
      <c r="G13" s="119">
        <f>'[1]PANEL DE CONTROL DISTRITAL'!G12</f>
        <v>0.9</v>
      </c>
      <c r="H13" s="27" t="str">
        <f>'[1]PANEL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331</v>
      </c>
      <c r="AR13" s="25">
        <v>362</v>
      </c>
      <c r="AS13" s="25">
        <v>370</v>
      </c>
      <c r="AT13" s="25">
        <v>345</v>
      </c>
      <c r="AU13" s="25">
        <v>289</v>
      </c>
      <c r="AV13" s="109">
        <f>IFERROR(SUM(I13:AU13)/SUM(I14:AU14),0)</f>
        <v>0.99414176918570596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'[1]PANEL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334</v>
      </c>
      <c r="AR14" s="45">
        <v>366</v>
      </c>
      <c r="AS14" s="45">
        <v>371</v>
      </c>
      <c r="AT14" s="45">
        <v>345</v>
      </c>
      <c r="AU14" s="45">
        <v>291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'[1]PANEL DE CONTROL DISTRITAL'!A15</f>
        <v>3</v>
      </c>
      <c r="B16" s="121" t="str">
        <f>'[1]PANEL DE CONTROL DISTRITAL'!B15</f>
        <v>TRANSFERENCIA</v>
      </c>
      <c r="C16" s="116" t="str">
        <f>'[1]PANEL DE CONTROL DISTRITAL'!C15</f>
        <v>Responsable de Módulo</v>
      </c>
      <c r="D16" s="117" t="str">
        <f>'[1]PANEL DE CONTROL DISTRITAL'!D15</f>
        <v xml:space="preserve">Transacciones exitosas = </v>
      </c>
      <c r="E16" s="116" t="str">
        <f>'[1]PANEL DE CONTROL DISTRITAL'!E15</f>
        <v>(Número de Archivos de Transacción aceptados /Total de Archivos de Transacción procesados) x100</v>
      </c>
      <c r="F16" s="118" t="str">
        <f>'[1]PANEL DE CONTROL DISTRITAL'!F15</f>
        <v>Semanal (remesa)</v>
      </c>
      <c r="G16" s="119">
        <f>'[1]PANEL DE CONTROL DISTRITAL'!G15</f>
        <v>0.9</v>
      </c>
      <c r="H16" s="27" t="str">
        <f>'[1]PANEL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331</v>
      </c>
      <c r="AR16" s="25">
        <v>362</v>
      </c>
      <c r="AS16" s="25">
        <v>370</v>
      </c>
      <c r="AT16" s="25">
        <v>345</v>
      </c>
      <c r="AU16" s="25">
        <v>289</v>
      </c>
      <c r="AV16" s="109">
        <f>IFERROR(SUM(I16:AU16)/SUM(I17:AU17),0)</f>
        <v>0.99414176918570596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'[1]PANEL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334</v>
      </c>
      <c r="AR17" s="45">
        <v>366</v>
      </c>
      <c r="AS17" s="45">
        <v>371</v>
      </c>
      <c r="AT17" s="45">
        <v>345</v>
      </c>
      <c r="AU17" s="45">
        <v>291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'[1]PANEL DE CONTROL DISTRITAL'!A18</f>
        <v>4</v>
      </c>
      <c r="B19" s="121" t="str">
        <f>'[1]PANEL DE CONTROL DISTRITAL'!B18</f>
        <v>CONCILIACIÓN</v>
      </c>
      <c r="C19" s="116" t="str">
        <f>'[1]PANEL DE CONTROL DISTRITAL'!C18</f>
        <v>Responsable de Módulo</v>
      </c>
      <c r="D19" s="117" t="str">
        <f>'[1]PANEL DE CONTROL DISTRITAL'!D18</f>
        <v xml:space="preserve">Credenciales disponibles para entrega = </v>
      </c>
      <c r="E19" s="116" t="str">
        <f>'[1]PANEL DE CONTROL DISTRITAL'!E18</f>
        <v>((Credenciales recibidas - credenciales inconsistentes) / Credenciales recibidas) x 100</v>
      </c>
      <c r="F19" s="118" t="str">
        <f>'[1]PANEL DE CONTROL DISTRITAL'!F18</f>
        <v>Semanal (remesa)</v>
      </c>
      <c r="G19" s="119">
        <f>'[1]PANEL DE CONTROL DISTRITAL'!G18</f>
        <v>0.9</v>
      </c>
      <c r="H19" s="27" t="str">
        <f>'[1]PANEL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432</v>
      </c>
      <c r="AR19" s="25">
        <v>554</v>
      </c>
      <c r="AS19" s="25">
        <v>363</v>
      </c>
      <c r="AT19" s="25">
        <v>426</v>
      </c>
      <c r="AU19" s="25">
        <v>230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'[1]PANEL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432</v>
      </c>
      <c r="AR20" s="45">
        <v>554</v>
      </c>
      <c r="AS20" s="45">
        <v>363</v>
      </c>
      <c r="AT20" s="45">
        <v>426</v>
      </c>
      <c r="AU20" s="45">
        <v>230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'[1]PANEL DE CONTROL DISTRITAL'!A21</f>
        <v>5</v>
      </c>
      <c r="B22" s="121" t="str">
        <f>'[1]PANEL DE CONTROL DISTRITAL'!B21</f>
        <v>CONCILIACIÓN</v>
      </c>
      <c r="C22" s="116" t="str">
        <f>'[1]PANEL DE CONTROL DISTRITAL'!C21</f>
        <v>Responsable de Módulo</v>
      </c>
      <c r="D22" s="117" t="str">
        <f>'[1]PANEL DE CONTROL DISTRITAL'!D21</f>
        <v xml:space="preserve">Credenciales disponibles para entrega = </v>
      </c>
      <c r="E22" s="116" t="str">
        <f>'[1]PANEL DE CONTROL DISTRITAL'!E21</f>
        <v>(Credenciales en resguardo / Credenciales totales en SIIRFE disponibles para entrega) x 100</v>
      </c>
      <c r="F22" s="118" t="str">
        <f>'[1]PANEL DE CONTROL DISTRITAL'!F21</f>
        <v>Semanal (remesa)</v>
      </c>
      <c r="G22" s="119">
        <f>'[1]PANEL DE CONTROL DISTRITAL'!G21</f>
        <v>1</v>
      </c>
      <c r="H22" s="27" t="str">
        <f>'[1]PANEL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701</v>
      </c>
      <c r="AR22" s="25">
        <v>514</v>
      </c>
      <c r="AS22" s="25">
        <v>516</v>
      </c>
      <c r="AT22" s="25">
        <v>536</v>
      </c>
      <c r="AU22" s="25">
        <v>483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'[1]PANEL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701</v>
      </c>
      <c r="AR23" s="45">
        <v>514</v>
      </c>
      <c r="AS23" s="45">
        <v>516</v>
      </c>
      <c r="AT23" s="45">
        <v>536</v>
      </c>
      <c r="AU23" s="45">
        <v>483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'[1]PANEL DE CONTROL DISTRITAL'!A24</f>
        <v>6</v>
      </c>
      <c r="B25" s="121" t="str">
        <f>'[1]PANEL DE CONTROL DISTRITAL'!B24</f>
        <v>ENTREGA</v>
      </c>
      <c r="C25" s="116" t="str">
        <f>'[1]PANEL DE CONTROL DISTRITAL'!C24</f>
        <v>Operador de Equipo Tecnológico</v>
      </c>
      <c r="D25" s="117" t="str">
        <f>'[1]PANEL DE CONTROL DISTRITAL'!D24</f>
        <v xml:space="preserve">Efectividad de entrega de CPV en MAC = </v>
      </c>
      <c r="E25" s="116" t="str">
        <f>'[1]PANEL DE CONTROL DISTRITAL'!E24</f>
        <v>(Total de credenciales entregadas / Total de credenciales solicitadas) x 100</v>
      </c>
      <c r="F25" s="118" t="str">
        <f>'[1]PANEL DE CONTROL DISTRITAL'!F24</f>
        <v>Semanal (remesa)</v>
      </c>
      <c r="G25" s="119">
        <f>'[1]PANEL DE CONTROL DISTRITAL'!G24</f>
        <v>0.9</v>
      </c>
      <c r="H25" s="27" t="str">
        <f>'[1]PANEL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459</v>
      </c>
      <c r="AR25" s="25">
        <v>484</v>
      </c>
      <c r="AS25" s="25">
        <v>361</v>
      </c>
      <c r="AT25" s="25">
        <v>406</v>
      </c>
      <c r="AU25" s="25">
        <v>278</v>
      </c>
      <c r="AV25" s="109">
        <f>IFERROR(SUM(I25:AU25)/SUM(I26:AU26),0)</f>
        <v>1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'[1]PANEL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459</v>
      </c>
      <c r="AR26" s="45">
        <v>484</v>
      </c>
      <c r="AS26" s="45">
        <v>361</v>
      </c>
      <c r="AT26" s="45">
        <v>406</v>
      </c>
      <c r="AU26" s="45">
        <v>278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F22:F23"/>
    <mergeCell ref="G22:G23"/>
    <mergeCell ref="AV22:AV23"/>
    <mergeCell ref="I29:L29"/>
    <mergeCell ref="B34:M34"/>
    <mergeCell ref="A22:A23"/>
    <mergeCell ref="B22:B23"/>
    <mergeCell ref="C22:C23"/>
    <mergeCell ref="D22:D23"/>
    <mergeCell ref="E22:E23"/>
    <mergeCell ref="F16:F17"/>
    <mergeCell ref="G16:G17"/>
    <mergeCell ref="AV16:AV17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6:A17"/>
    <mergeCell ref="B16:B17"/>
    <mergeCell ref="C16:C17"/>
    <mergeCell ref="D16:D17"/>
    <mergeCell ref="E16:E17"/>
    <mergeCell ref="A10:A11"/>
    <mergeCell ref="B10:B11"/>
    <mergeCell ref="C10:C11"/>
    <mergeCell ref="D10:D11"/>
    <mergeCell ref="A15:AV15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E10:E11"/>
    <mergeCell ref="F10:F11"/>
    <mergeCell ref="G10:G11"/>
    <mergeCell ref="AV10:AV11"/>
    <mergeCell ref="AS2:AV2"/>
    <mergeCell ref="A1:AV1"/>
    <mergeCell ref="F2:G2"/>
    <mergeCell ref="A4:AV4"/>
    <mergeCell ref="A5:AV5"/>
    <mergeCell ref="A6:A9"/>
    <mergeCell ref="B6:H6"/>
    <mergeCell ref="I6:AU6"/>
    <mergeCell ref="AV6:AV9"/>
    <mergeCell ref="B7:D7"/>
    <mergeCell ref="E7:H7"/>
    <mergeCell ref="I7:AU7"/>
    <mergeCell ref="B8:AU8"/>
    <mergeCell ref="B35:G35"/>
    <mergeCell ref="H35:M35"/>
    <mergeCell ref="B36:G37"/>
    <mergeCell ref="H36:M37"/>
    <mergeCell ref="A24:AV24"/>
    <mergeCell ref="A25:A26"/>
    <mergeCell ref="B25:B26"/>
    <mergeCell ref="C25:C26"/>
    <mergeCell ref="D25:D26"/>
    <mergeCell ref="E25:E26"/>
    <mergeCell ref="F25:F26"/>
    <mergeCell ref="G25:G26"/>
    <mergeCell ref="AV25:AV26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696" priority="15" operator="greaterThan">
      <formula>95%</formula>
    </cfRule>
    <cfRule type="cellIs" dxfId="695" priority="16" operator="greaterThanOrEqual">
      <formula>90%</formula>
    </cfRule>
    <cfRule type="cellIs" dxfId="694" priority="17" operator="lessThan">
      <formula>89.99%</formula>
    </cfRule>
  </conditionalFormatting>
  <conditionalFormatting sqref="AV13">
    <cfRule type="cellIs" dxfId="693" priority="12" operator="greaterThan">
      <formula>95%</formula>
    </cfRule>
    <cfRule type="cellIs" dxfId="692" priority="13" operator="greaterThanOrEqual">
      <formula>90%</formula>
    </cfRule>
    <cfRule type="cellIs" dxfId="691" priority="14" operator="lessThan">
      <formula>89.99%</formula>
    </cfRule>
  </conditionalFormatting>
  <conditionalFormatting sqref="AV16">
    <cfRule type="cellIs" dxfId="690" priority="9" operator="greaterThan">
      <formula>95%</formula>
    </cfRule>
    <cfRule type="cellIs" dxfId="689" priority="10" operator="greaterThanOrEqual">
      <formula>90%</formula>
    </cfRule>
    <cfRule type="cellIs" dxfId="688" priority="11" operator="lessThan">
      <formula>89.99%</formula>
    </cfRule>
  </conditionalFormatting>
  <conditionalFormatting sqref="AV19">
    <cfRule type="cellIs" dxfId="687" priority="6" operator="greaterThan">
      <formula>95%</formula>
    </cfRule>
    <cfRule type="cellIs" dxfId="686" priority="7" operator="greaterThanOrEqual">
      <formula>90%</formula>
    </cfRule>
    <cfRule type="cellIs" dxfId="685" priority="8" operator="lessThan">
      <formula>89.99%</formula>
    </cfRule>
  </conditionalFormatting>
  <conditionalFormatting sqref="AV25">
    <cfRule type="cellIs" dxfId="684" priority="3" operator="greaterThan">
      <formula>95%</formula>
    </cfRule>
    <cfRule type="cellIs" dxfId="683" priority="4" operator="greaterThanOrEqual">
      <formula>90%</formula>
    </cfRule>
    <cfRule type="cellIs" dxfId="682" priority="5" operator="lessThan">
      <formula>89.99%</formula>
    </cfRule>
  </conditionalFormatting>
  <conditionalFormatting sqref="AV22">
    <cfRule type="cellIs" dxfId="681" priority="1" operator="greaterThanOrEqual">
      <formula>100%</formula>
    </cfRule>
    <cfRule type="cellIs" dxfId="680" priority="2" operator="lessThan">
      <formula>99.99%</formula>
    </cfRule>
  </conditionalFormatting>
  <dataValidations count="1">
    <dataValidation showDropDown="1" showInputMessage="1" showErrorMessage="1" sqref="C21 G19:G23 G10:G11 G16:G17 G13:G14 G25:G26" xr:uid="{8192C8BA-93CD-4BAF-82E0-1667E1389A0B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31340-9F4B-4870-90F3-BD37C32C8BDD}">
  <sheetPr>
    <tabColor rgb="FF950054"/>
  </sheetPr>
  <dimension ref="A1:BH48"/>
  <sheetViews>
    <sheetView showGridLines="0" zoomScale="85" zoomScaleNormal="85" workbookViewId="0">
      <selection activeCell="A10" sqref="A10:A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20</v>
      </c>
      <c r="F2" s="122" t="s">
        <v>70</v>
      </c>
      <c r="G2" s="122"/>
      <c r="H2" s="22">
        <v>302053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'[1]PANEL DE CONTROL DISTRITAL'!A9</f>
        <v>1</v>
      </c>
      <c r="B10" s="121" t="str">
        <f>'[1]PANEL DE CONTROL DISTRITAL'!B9</f>
        <v>ENTREVISTA</v>
      </c>
      <c r="C10" s="116" t="str">
        <f>'[1]PANEL DE CONTROL DISTRITAL'!C9</f>
        <v xml:space="preserve"> Auxiliar de Atención Ciudadana</v>
      </c>
      <c r="D10" s="117" t="str">
        <f>'[1]PANEL DE CONTROL DISTRITAL'!D9</f>
        <v>Efectividad de la entrevista =</v>
      </c>
      <c r="E10" s="116" t="str">
        <f>'[1]PANEL DE CONTROL DISTRITAL'!E9</f>
        <v>(Número de trámites aplicados / (Número de fichas requisitadas - Notificaciones de improcedencia de trámite)) x 100</v>
      </c>
      <c r="F10" s="118" t="str">
        <f>'[1]PANEL DE CONTROL DISTRITAL'!F9</f>
        <v>Semanal (remesa)</v>
      </c>
      <c r="G10" s="119">
        <f>'[1]PANEL DE CONTROL DISTRITAL'!G9</f>
        <v>0.9</v>
      </c>
      <c r="H10" s="27" t="str">
        <f>'[1]PANEL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183</v>
      </c>
      <c r="AR10" s="25">
        <v>130</v>
      </c>
      <c r="AS10" s="25">
        <v>116</v>
      </c>
      <c r="AT10" s="25">
        <v>106</v>
      </c>
      <c r="AU10" s="25">
        <v>0</v>
      </c>
      <c r="AV10" s="109">
        <f>IFERROR(SUM(I10:AU10)/SUM(I11:AU11),0)</f>
        <v>1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'[1]PANEL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183</v>
      </c>
      <c r="AR11" s="45">
        <v>130</v>
      </c>
      <c r="AS11" s="45">
        <v>116</v>
      </c>
      <c r="AT11" s="45">
        <v>106</v>
      </c>
      <c r="AU11" s="45">
        <v>0</v>
      </c>
      <c r="AV11" s="109"/>
    </row>
    <row r="12" spans="1:60" s="47" customFormat="1" ht="8.1" customHeight="1" thickTop="1" thickBot="1" x14ac:dyDescent="0.3">
      <c r="A12" s="120">
        <v>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'[1]PANEL DE CONTROL DISTRITAL'!A12</f>
        <v>2</v>
      </c>
      <c r="B13" s="121" t="str">
        <f>'[1]PANEL DE CONTROL DISTRITAL'!B12</f>
        <v>TRÁMITE</v>
      </c>
      <c r="C13" s="116" t="str">
        <f>'[1]PANEL DE CONTROL DISTRITAL'!C12</f>
        <v>Operador de Equipo Tecnológico</v>
      </c>
      <c r="D13" s="117" t="str">
        <f>'[1]PANEL DE CONTROL DISTRITAL'!D12</f>
        <v>Trámites exitosos efectivos=</v>
      </c>
      <c r="E13" s="116" t="str">
        <f>'[1]PANEL DE CONTROL DISTRITAL'!E12</f>
        <v>(Número de trámites exitosos / Número de trámites aplicados) x 100</v>
      </c>
      <c r="F13" s="118" t="str">
        <f>'[1]PANEL DE CONTROL DISTRITAL'!F12</f>
        <v>Semanal (remesa)</v>
      </c>
      <c r="G13" s="119">
        <f>'[1]PANEL DE CONTROL DISTRITAL'!G12</f>
        <v>0.9</v>
      </c>
      <c r="H13" s="27" t="str">
        <f>'[1]PANEL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178</v>
      </c>
      <c r="AR13" s="25">
        <v>130</v>
      </c>
      <c r="AS13" s="25">
        <v>114</v>
      </c>
      <c r="AT13" s="25">
        <v>106</v>
      </c>
      <c r="AU13" s="25">
        <v>0</v>
      </c>
      <c r="AV13" s="109">
        <f>IFERROR(SUM(I13:AU13)/SUM(I14:AU14),0)</f>
        <v>0.98691588785046724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'[1]PANEL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183</v>
      </c>
      <c r="AR14" s="45">
        <v>130</v>
      </c>
      <c r="AS14" s="45">
        <v>116</v>
      </c>
      <c r="AT14" s="45">
        <v>106</v>
      </c>
      <c r="AU14" s="45">
        <v>0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'[1]PANEL DE CONTROL DISTRITAL'!A15</f>
        <v>3</v>
      </c>
      <c r="B16" s="121" t="str">
        <f>'[1]PANEL DE CONTROL DISTRITAL'!B15</f>
        <v>TRANSFERENCIA</v>
      </c>
      <c r="C16" s="116" t="str">
        <f>'[1]PANEL DE CONTROL DISTRITAL'!C15</f>
        <v>Responsable de Módulo</v>
      </c>
      <c r="D16" s="117" t="str">
        <f>'[1]PANEL DE CONTROL DISTRITAL'!D15</f>
        <v xml:space="preserve">Transacciones exitosas = </v>
      </c>
      <c r="E16" s="116" t="str">
        <f>'[1]PANEL DE CONTROL DISTRITAL'!E15</f>
        <v>(Número de Archivos de Transacción aceptados /Total de Archivos de Transacción procesados) x100</v>
      </c>
      <c r="F16" s="118" t="str">
        <f>'[1]PANEL DE CONTROL DISTRITAL'!F15</f>
        <v>Semanal (remesa)</v>
      </c>
      <c r="G16" s="119">
        <f>'[1]PANEL DE CONTROL DISTRITAL'!G15</f>
        <v>0.9</v>
      </c>
      <c r="H16" s="27" t="str">
        <f>'[1]PANEL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178</v>
      </c>
      <c r="AR16" s="25">
        <v>130</v>
      </c>
      <c r="AS16" s="25">
        <v>114</v>
      </c>
      <c r="AT16" s="25">
        <v>106</v>
      </c>
      <c r="AU16" s="25">
        <v>0</v>
      </c>
      <c r="AV16" s="109">
        <f>IFERROR(SUM(I16:AU16)/SUM(I17:AU17),0)</f>
        <v>0.98691588785046724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'[1]PANEL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183</v>
      </c>
      <c r="AR17" s="45">
        <v>130</v>
      </c>
      <c r="AS17" s="45">
        <v>116</v>
      </c>
      <c r="AT17" s="45">
        <v>106</v>
      </c>
      <c r="AU17" s="45">
        <v>0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'[1]PANEL DE CONTROL DISTRITAL'!A18</f>
        <v>4</v>
      </c>
      <c r="B19" s="121" t="str">
        <f>'[1]PANEL DE CONTROL DISTRITAL'!B18</f>
        <v>CONCILIACIÓN</v>
      </c>
      <c r="C19" s="116" t="str">
        <f>'[1]PANEL DE CONTROL DISTRITAL'!C18</f>
        <v>Responsable de Módulo</v>
      </c>
      <c r="D19" s="117" t="str">
        <f>'[1]PANEL DE CONTROL DISTRITAL'!D18</f>
        <v xml:space="preserve">Credenciales disponibles para entrega = </v>
      </c>
      <c r="E19" s="116" t="str">
        <f>'[1]PANEL DE CONTROL DISTRITAL'!E18</f>
        <v>((Credenciales recibidas - credenciales inconsistentes) / Credenciales recibidas) x 100</v>
      </c>
      <c r="F19" s="118" t="str">
        <f>'[1]PANEL DE CONTROL DISTRITAL'!F18</f>
        <v>Semanal (remesa)</v>
      </c>
      <c r="G19" s="119">
        <f>'[1]PANEL DE CONTROL DISTRITAL'!G18</f>
        <v>0.9</v>
      </c>
      <c r="H19" s="27" t="str">
        <f>'[1]PANEL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369</v>
      </c>
      <c r="AR19" s="25">
        <v>44</v>
      </c>
      <c r="AS19" s="25">
        <v>178</v>
      </c>
      <c r="AT19" s="25">
        <v>130</v>
      </c>
      <c r="AU19" s="25">
        <v>130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'[1]PANEL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369</v>
      </c>
      <c r="AR20" s="45">
        <v>44</v>
      </c>
      <c r="AS20" s="45">
        <v>178</v>
      </c>
      <c r="AT20" s="45">
        <v>130</v>
      </c>
      <c r="AU20" s="45">
        <v>130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'[1]PANEL DE CONTROL DISTRITAL'!A21</f>
        <v>5</v>
      </c>
      <c r="B22" s="121" t="str">
        <f>'[1]PANEL DE CONTROL DISTRITAL'!B21</f>
        <v>CONCILIACIÓN</v>
      </c>
      <c r="C22" s="116" t="str">
        <f>'[1]PANEL DE CONTROL DISTRITAL'!C21</f>
        <v>Responsable de Módulo</v>
      </c>
      <c r="D22" s="117" t="str">
        <f>'[1]PANEL DE CONTROL DISTRITAL'!D21</f>
        <v xml:space="preserve">Credenciales disponibles para entrega = </v>
      </c>
      <c r="E22" s="116" t="str">
        <f>'[1]PANEL DE CONTROL DISTRITAL'!E21</f>
        <v>(Credenciales en resguardo / Credenciales totales en SIIRFE disponibles para entrega) x 100</v>
      </c>
      <c r="F22" s="118" t="str">
        <f>'[1]PANEL DE CONTROL DISTRITAL'!F21</f>
        <v>Semanal (remesa)</v>
      </c>
      <c r="G22" s="119">
        <f>'[1]PANEL DE CONTROL DISTRITAL'!G21</f>
        <v>1</v>
      </c>
      <c r="H22" s="27" t="str">
        <f>'[1]PANEL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385</v>
      </c>
      <c r="AR22" s="25">
        <v>194</v>
      </c>
      <c r="AS22" s="25">
        <v>257</v>
      </c>
      <c r="AT22" s="25">
        <v>242</v>
      </c>
      <c r="AU22" s="25">
        <v>268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'[1]PANEL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385</v>
      </c>
      <c r="AR23" s="45">
        <v>194</v>
      </c>
      <c r="AS23" s="45">
        <v>257</v>
      </c>
      <c r="AT23" s="45">
        <v>242</v>
      </c>
      <c r="AU23" s="45">
        <v>268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'[1]PANEL DE CONTROL DISTRITAL'!A24</f>
        <v>6</v>
      </c>
      <c r="B25" s="121" t="str">
        <f>'[1]PANEL DE CONTROL DISTRITAL'!B24</f>
        <v>ENTREGA</v>
      </c>
      <c r="C25" s="116" t="str">
        <f>'[1]PANEL DE CONTROL DISTRITAL'!C24</f>
        <v>Operador de Equipo Tecnológico</v>
      </c>
      <c r="D25" s="117" t="str">
        <f>'[1]PANEL DE CONTROL DISTRITAL'!D24</f>
        <v xml:space="preserve">Efectividad de entrega de CPV en MAC = </v>
      </c>
      <c r="E25" s="116" t="str">
        <f>'[1]PANEL DE CONTROL DISTRITAL'!E24</f>
        <v>(Total de credenciales entregadas / Total de credenciales solicitadas) x 100</v>
      </c>
      <c r="F25" s="118" t="str">
        <f>'[1]PANEL DE CONTROL DISTRITAL'!F24</f>
        <v>Semanal (remesa)</v>
      </c>
      <c r="G25" s="119">
        <f>'[1]PANEL DE CONTROL DISTRITAL'!G24</f>
        <v>0.9</v>
      </c>
      <c r="H25" s="27" t="str">
        <f>'[1]PANEL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181</v>
      </c>
      <c r="AR25" s="25">
        <v>235</v>
      </c>
      <c r="AS25" s="25">
        <v>115</v>
      </c>
      <c r="AT25" s="25">
        <v>145</v>
      </c>
      <c r="AU25" s="25">
        <v>103</v>
      </c>
      <c r="AV25" s="109">
        <f>IFERROR(SUM(I25:AU25)/SUM(I26:AU26),0)</f>
        <v>1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'[1]PANEL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181</v>
      </c>
      <c r="AR26" s="45">
        <v>235</v>
      </c>
      <c r="AS26" s="45">
        <v>115</v>
      </c>
      <c r="AT26" s="45">
        <v>145</v>
      </c>
      <c r="AU26" s="45">
        <v>103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10:A11"/>
    <mergeCell ref="B10:B11"/>
    <mergeCell ref="C10:C11"/>
    <mergeCell ref="D10:D11"/>
    <mergeCell ref="E10:E11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AV25:AV26"/>
    <mergeCell ref="I29:L29"/>
    <mergeCell ref="B34:M34"/>
    <mergeCell ref="B35:G35"/>
    <mergeCell ref="H35:M35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679" priority="15" operator="greaterThan">
      <formula>95%</formula>
    </cfRule>
    <cfRule type="cellIs" dxfId="678" priority="16" operator="greaterThanOrEqual">
      <formula>90%</formula>
    </cfRule>
    <cfRule type="cellIs" dxfId="677" priority="17" operator="lessThan">
      <formula>89.99%</formula>
    </cfRule>
  </conditionalFormatting>
  <conditionalFormatting sqref="AV13">
    <cfRule type="cellIs" dxfId="676" priority="12" operator="greaterThan">
      <formula>95%</formula>
    </cfRule>
    <cfRule type="cellIs" dxfId="675" priority="13" operator="greaterThanOrEqual">
      <formula>90%</formula>
    </cfRule>
    <cfRule type="cellIs" dxfId="674" priority="14" operator="lessThan">
      <formula>89.99%</formula>
    </cfRule>
  </conditionalFormatting>
  <conditionalFormatting sqref="AV16">
    <cfRule type="cellIs" dxfId="673" priority="9" operator="greaterThan">
      <formula>95%</formula>
    </cfRule>
    <cfRule type="cellIs" dxfId="672" priority="10" operator="greaterThanOrEqual">
      <formula>90%</formula>
    </cfRule>
    <cfRule type="cellIs" dxfId="671" priority="11" operator="lessThan">
      <formula>89.99%</formula>
    </cfRule>
  </conditionalFormatting>
  <conditionalFormatting sqref="AV19">
    <cfRule type="cellIs" dxfId="670" priority="6" operator="greaterThan">
      <formula>95%</formula>
    </cfRule>
    <cfRule type="cellIs" dxfId="669" priority="7" operator="greaterThanOrEqual">
      <formula>90%</formula>
    </cfRule>
    <cfRule type="cellIs" dxfId="668" priority="8" operator="lessThan">
      <formula>89.99%</formula>
    </cfRule>
  </conditionalFormatting>
  <conditionalFormatting sqref="AV25">
    <cfRule type="cellIs" dxfId="667" priority="3" operator="greaterThan">
      <formula>95%</formula>
    </cfRule>
    <cfRule type="cellIs" dxfId="666" priority="4" operator="greaterThanOrEqual">
      <formula>90%</formula>
    </cfRule>
    <cfRule type="cellIs" dxfId="665" priority="5" operator="lessThan">
      <formula>89.99%</formula>
    </cfRule>
  </conditionalFormatting>
  <conditionalFormatting sqref="AV22">
    <cfRule type="cellIs" dxfId="664" priority="1" operator="greaterThanOrEqual">
      <formula>100%</formula>
    </cfRule>
    <cfRule type="cellIs" dxfId="663" priority="2" operator="lessThan">
      <formula>99.99%</formula>
    </cfRule>
  </conditionalFormatting>
  <dataValidations count="1">
    <dataValidation showDropDown="1" showInputMessage="1" showErrorMessage="1" sqref="C21 G19:G23 G10:G11 G16:G17 G13:G14 G25:G26" xr:uid="{6F87C7A1-3783-4366-8750-19CC7040DBAF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39B76-220C-4F52-8C73-90162D8A360E}">
  <sheetPr>
    <tabColor rgb="FF00B050"/>
  </sheetPr>
  <dimension ref="A1:BH38"/>
  <sheetViews>
    <sheetView showGridLines="0" zoomScale="68" zoomScaleNormal="68" workbookViewId="0">
      <selection activeCell="A10" sqref="A10:A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2</v>
      </c>
      <c r="F2" s="122" t="s">
        <v>70</v>
      </c>
      <c r="G2" s="122"/>
      <c r="H2" s="22">
        <v>300253</v>
      </c>
      <c r="I2" s="21"/>
      <c r="J2" s="21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3" t="str">
        <f>'PANEL DE CONTROL DISTRITAL'!M2</f>
        <v>Fecha de corte: 31/08/2023</v>
      </c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'[2]PANEL DE CONTROL DISTRITAL'!A9</f>
        <v>1</v>
      </c>
      <c r="B10" s="121" t="str">
        <f>'[2]PANEL DE CONTROL DISTRITAL'!B9</f>
        <v>ENTREVISTA</v>
      </c>
      <c r="C10" s="116" t="str">
        <f>'[2]PANEL DE CONTROL DISTRITAL'!C9</f>
        <v xml:space="preserve"> Auxiliar de Atención Ciudadana</v>
      </c>
      <c r="D10" s="117" t="str">
        <f>'[2]PANEL DE CONTROL DISTRITAL'!D9</f>
        <v>Efectividad de la entrevista =</v>
      </c>
      <c r="E10" s="116" t="str">
        <f>'[2]PANEL DE CONTROL DISTRITAL'!E9</f>
        <v>(Número de trámites aplicados / (Número de fichas requisitadas - Notificaciones de improcedencia de trámite)) x 100</v>
      </c>
      <c r="F10" s="118" t="str">
        <f>'[2]PANEL DE CONTROL DISTRITAL'!F9</f>
        <v>Semanal (remesa)</v>
      </c>
      <c r="G10" s="119">
        <f>'[2]PANEL DE CONTROL DISTRITAL'!G9</f>
        <v>0.9</v>
      </c>
      <c r="H10" s="27" t="str">
        <f>'[2]PANEL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159">
        <v>56</v>
      </c>
      <c r="AR10" s="159">
        <v>158</v>
      </c>
      <c r="AS10" s="159">
        <v>120</v>
      </c>
      <c r="AT10" s="159">
        <v>95</v>
      </c>
      <c r="AU10" s="159">
        <v>97</v>
      </c>
      <c r="AV10" s="109">
        <f>IFERROR(SUM(I10:AU10)/SUM(I11:AU11),0)</f>
        <v>1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'[2]PANEL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160">
        <v>56</v>
      </c>
      <c r="AR11" s="160">
        <v>158</v>
      </c>
      <c r="AS11" s="160">
        <v>120</v>
      </c>
      <c r="AT11" s="160">
        <v>95</v>
      </c>
      <c r="AU11" s="160">
        <v>97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'[2]PANEL DE CONTROL DISTRITAL'!A12</f>
        <v>2</v>
      </c>
      <c r="B13" s="121" t="str">
        <f>'[2]PANEL DE CONTROL DISTRITAL'!B12</f>
        <v>TRÁMITE</v>
      </c>
      <c r="C13" s="116" t="str">
        <f>'[2]PANEL DE CONTROL DISTRITAL'!C12</f>
        <v>Operador de Equipo Tecnológico</v>
      </c>
      <c r="D13" s="117" t="str">
        <f>'[2]PANEL DE CONTROL DISTRITAL'!D12</f>
        <v>Trámites exitosos efectivos=</v>
      </c>
      <c r="E13" s="116" t="str">
        <f>'[2]PANEL DE CONTROL DISTRITAL'!E12</f>
        <v>(Número de trámites exitosos / Número de trámites aplicados) x 100</v>
      </c>
      <c r="F13" s="118" t="str">
        <f>'[2]PANEL DE CONTROL DISTRITAL'!F12</f>
        <v>Semanal (remesa)</v>
      </c>
      <c r="G13" s="119">
        <f>'[2]PANEL DE CONTROL DISTRITAL'!G12</f>
        <v>0.9</v>
      </c>
      <c r="H13" s="27" t="str">
        <f>'[2]PANEL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159">
        <v>56</v>
      </c>
      <c r="AR13" s="159">
        <v>158</v>
      </c>
      <c r="AS13" s="159">
        <v>120</v>
      </c>
      <c r="AT13" s="159">
        <v>95</v>
      </c>
      <c r="AU13" s="159">
        <v>97</v>
      </c>
      <c r="AV13" s="109">
        <f>IFERROR(SUM(I13:AU13)/SUM(I14:AU14),0)</f>
        <v>1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'[2]PANEL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160">
        <v>56</v>
      </c>
      <c r="AR14" s="160">
        <v>158</v>
      </c>
      <c r="AS14" s="160">
        <v>120</v>
      </c>
      <c r="AT14" s="160">
        <v>95</v>
      </c>
      <c r="AU14" s="160">
        <v>97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'[2]PANEL DE CONTROL DISTRITAL'!A15</f>
        <v>3</v>
      </c>
      <c r="B16" s="121" t="str">
        <f>'[2]PANEL DE CONTROL DISTRITAL'!B15</f>
        <v>TRANSFERENCIA</v>
      </c>
      <c r="C16" s="116" t="str">
        <f>'[2]PANEL DE CONTROL DISTRITAL'!C15</f>
        <v>Responsable de Módulo</v>
      </c>
      <c r="D16" s="117" t="str">
        <f>'[2]PANEL DE CONTROL DISTRITAL'!D15</f>
        <v xml:space="preserve">Transacciones exitosas = </v>
      </c>
      <c r="E16" s="116" t="str">
        <f>'[2]PANEL DE CONTROL DISTRITAL'!E15</f>
        <v>(Número de Archivos de Transacción aceptados /Total de Archivos de Transacción procesados) x100</v>
      </c>
      <c r="F16" s="118" t="str">
        <f>'[2]PANEL DE CONTROL DISTRITAL'!F15</f>
        <v>Semanal (remesa)</v>
      </c>
      <c r="G16" s="119">
        <f>'[2]PANEL DE CONTROL DISTRITAL'!G15</f>
        <v>0.9</v>
      </c>
      <c r="H16" s="27" t="str">
        <f>'[2]PANEL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159">
        <v>56</v>
      </c>
      <c r="AR16" s="159">
        <v>158</v>
      </c>
      <c r="AS16" s="159">
        <v>120</v>
      </c>
      <c r="AT16" s="159">
        <v>95</v>
      </c>
      <c r="AU16" s="159">
        <v>97</v>
      </c>
      <c r="AV16" s="109">
        <f>IFERROR(SUM(I16:AU16)/SUM(I17:AU17),0)</f>
        <v>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'[2]PANEL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160">
        <v>56</v>
      </c>
      <c r="AR17" s="160">
        <v>158</v>
      </c>
      <c r="AS17" s="160">
        <v>120</v>
      </c>
      <c r="AT17" s="160">
        <v>95</v>
      </c>
      <c r="AU17" s="160">
        <v>97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'[2]PANEL DE CONTROL DISTRITAL'!A18</f>
        <v>4</v>
      </c>
      <c r="B19" s="121" t="str">
        <f>'[2]PANEL DE CONTROL DISTRITAL'!B18</f>
        <v>CONCILIACIÓN</v>
      </c>
      <c r="C19" s="116" t="str">
        <f>'[2]PANEL DE CONTROL DISTRITAL'!C18</f>
        <v>Responsable de Módulo</v>
      </c>
      <c r="D19" s="117" t="str">
        <f>'[2]PANEL DE CONTROL DISTRITAL'!D18</f>
        <v xml:space="preserve">Credenciales disponibles para entrega = </v>
      </c>
      <c r="E19" s="116" t="str">
        <f>'[2]PANEL DE CONTROL DISTRITAL'!E18</f>
        <v>((Credenciales recibidas - credenciales inconsistentes) / Credenciales recibidas) x 100</v>
      </c>
      <c r="F19" s="118" t="str">
        <f>'[2]PANEL DE CONTROL DISTRITAL'!F18</f>
        <v>Semanal (remesa)</v>
      </c>
      <c r="G19" s="119">
        <f>'[2]PANEL DE CONTROL DISTRITAL'!G18</f>
        <v>0.9</v>
      </c>
      <c r="H19" s="27" t="str">
        <f>'[2]PANEL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159">
        <v>114</v>
      </c>
      <c r="AR19" s="159">
        <v>113</v>
      </c>
      <c r="AS19" s="159">
        <v>69</v>
      </c>
      <c r="AT19" s="159">
        <v>151</v>
      </c>
      <c r="AU19" s="159">
        <v>95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'[2]PANEL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160">
        <v>114</v>
      </c>
      <c r="AR20" s="160">
        <v>113</v>
      </c>
      <c r="AS20" s="160">
        <v>69</v>
      </c>
      <c r="AT20" s="160">
        <v>151</v>
      </c>
      <c r="AU20" s="160">
        <v>95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'[2]PANEL DE CONTROL DISTRITAL'!A21</f>
        <v>5</v>
      </c>
      <c r="B22" s="121" t="str">
        <f>'[2]PANEL DE CONTROL DISTRITAL'!B21</f>
        <v>CONCILIACIÓN</v>
      </c>
      <c r="C22" s="116" t="str">
        <f>'[2]PANEL DE CONTROL DISTRITAL'!C21</f>
        <v>Responsable de Módulo</v>
      </c>
      <c r="D22" s="117" t="str">
        <f>'[2]PANEL DE CONTROL DISTRITAL'!D21</f>
        <v xml:space="preserve">Credenciales disponibles para entrega = </v>
      </c>
      <c r="E22" s="116" t="str">
        <f>'[2]PANEL DE CONTROL DISTRITAL'!E21</f>
        <v>(Credenciales en resguardo / Credenciales totales en SIIRFE disponibles para entrega) x 100</v>
      </c>
      <c r="F22" s="118" t="str">
        <f>'[2]PANEL DE CONTROL DISTRITAL'!F21</f>
        <v>Semanal (remesa)</v>
      </c>
      <c r="G22" s="119">
        <f>'[2]PANEL DE CONTROL DISTRITAL'!G21</f>
        <v>1</v>
      </c>
      <c r="H22" s="27" t="str">
        <f>'[2]PANEL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159">
        <v>448</v>
      </c>
      <c r="AR22" s="159">
        <v>325</v>
      </c>
      <c r="AS22" s="159">
        <v>214</v>
      </c>
      <c r="AT22" s="159">
        <v>272</v>
      </c>
      <c r="AU22" s="159">
        <v>298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'[2]PANEL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160">
        <v>448</v>
      </c>
      <c r="AR23" s="160">
        <v>325</v>
      </c>
      <c r="AS23" s="160">
        <v>214</v>
      </c>
      <c r="AT23" s="160">
        <v>272</v>
      </c>
      <c r="AU23" s="160">
        <v>298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'[2]PANEL DE CONTROL DISTRITAL'!A24</f>
        <v>6</v>
      </c>
      <c r="B25" s="121" t="str">
        <f>'[2]PANEL DE CONTROL DISTRITAL'!B24</f>
        <v>ENTREGA</v>
      </c>
      <c r="C25" s="116" t="str">
        <f>'[2]PANEL DE CONTROL DISTRITAL'!C24</f>
        <v>Operador de Equipo Tecnológico</v>
      </c>
      <c r="D25" s="117" t="str">
        <f>'[2]PANEL DE CONTROL DISTRITAL'!D24</f>
        <v xml:space="preserve">Efectividad de entrega de CPV en MAC = </v>
      </c>
      <c r="E25" s="116" t="str">
        <f>'[2]PANEL DE CONTROL DISTRITAL'!E24</f>
        <v>(Total de credenciales entregadas / Total de credenciales solicitadas) x 100</v>
      </c>
      <c r="F25" s="118" t="str">
        <f>'[2]PANEL DE CONTROL DISTRITAL'!F24</f>
        <v>Semanal (remesa)</v>
      </c>
      <c r="G25" s="119">
        <f>'[2]PANEL DE CONTROL DISTRITAL'!G24</f>
        <v>0.9</v>
      </c>
      <c r="H25" s="27" t="str">
        <f>'[2]PANEL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159">
        <v>83</v>
      </c>
      <c r="AR25" s="159">
        <v>236</v>
      </c>
      <c r="AS25" s="159">
        <v>84</v>
      </c>
      <c r="AT25" s="159">
        <v>91</v>
      </c>
      <c r="AU25" s="159">
        <v>68</v>
      </c>
      <c r="AV25" s="109">
        <f>IFERROR(SUM(I25:AU25)/SUM(I26:AU26),0)</f>
        <v>0.9982238010657194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'[2]PANEL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160">
        <v>81</v>
      </c>
      <c r="AR26" s="160">
        <v>236</v>
      </c>
      <c r="AS26" s="160">
        <v>84</v>
      </c>
      <c r="AT26" s="160">
        <v>93</v>
      </c>
      <c r="AU26" s="160">
        <v>69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0" customHeight="1" thickTop="1" x14ac:dyDescent="0.25"/>
  </sheetData>
  <mergeCells count="71">
    <mergeCell ref="AV10:AV11"/>
    <mergeCell ref="F10:F11"/>
    <mergeCell ref="AV6:AV9"/>
    <mergeCell ref="B7:D7"/>
    <mergeCell ref="A1:AV1"/>
    <mergeCell ref="F2:G2"/>
    <mergeCell ref="AU2:AV2"/>
    <mergeCell ref="A4:AV4"/>
    <mergeCell ref="A5:AV5"/>
    <mergeCell ref="E7:H7"/>
    <mergeCell ref="I7:AU7"/>
    <mergeCell ref="B8:AU8"/>
    <mergeCell ref="A6:A9"/>
    <mergeCell ref="B6:H6"/>
    <mergeCell ref="I6:AU6"/>
    <mergeCell ref="G10:G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10:A11"/>
    <mergeCell ref="B10:B11"/>
    <mergeCell ref="C10:C11"/>
    <mergeCell ref="D10:D11"/>
    <mergeCell ref="E10:E11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AV25:AV26"/>
    <mergeCell ref="I29:L29"/>
    <mergeCell ref="B34:M34"/>
    <mergeCell ref="B35:G35"/>
    <mergeCell ref="H35:M35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475" priority="15" operator="greaterThan">
      <formula>95%</formula>
    </cfRule>
    <cfRule type="cellIs" dxfId="474" priority="16" operator="greaterThanOrEqual">
      <formula>90%</formula>
    </cfRule>
    <cfRule type="cellIs" dxfId="473" priority="17" operator="lessThan">
      <formula>89.99%</formula>
    </cfRule>
  </conditionalFormatting>
  <conditionalFormatting sqref="AV13">
    <cfRule type="cellIs" dxfId="472" priority="12" operator="greaterThan">
      <formula>95%</formula>
    </cfRule>
    <cfRule type="cellIs" dxfId="471" priority="13" operator="greaterThanOrEqual">
      <formula>90%</formula>
    </cfRule>
    <cfRule type="cellIs" dxfId="470" priority="14" operator="lessThan">
      <formula>89.99%</formula>
    </cfRule>
  </conditionalFormatting>
  <conditionalFormatting sqref="AV16">
    <cfRule type="cellIs" dxfId="469" priority="9" operator="greaterThan">
      <formula>95%</formula>
    </cfRule>
    <cfRule type="cellIs" dxfId="468" priority="10" operator="greaterThanOrEqual">
      <formula>90%</formula>
    </cfRule>
    <cfRule type="cellIs" dxfId="467" priority="11" operator="lessThan">
      <formula>89.99%</formula>
    </cfRule>
  </conditionalFormatting>
  <conditionalFormatting sqref="AV19">
    <cfRule type="cellIs" dxfId="466" priority="6" operator="greaterThan">
      <formula>95%</formula>
    </cfRule>
    <cfRule type="cellIs" dxfId="465" priority="7" operator="greaterThanOrEqual">
      <formula>90%</formula>
    </cfRule>
    <cfRule type="cellIs" dxfId="464" priority="8" operator="lessThan">
      <formula>89.99%</formula>
    </cfRule>
  </conditionalFormatting>
  <conditionalFormatting sqref="AV25">
    <cfRule type="cellIs" dxfId="463" priority="3" operator="greaterThan">
      <formula>95%</formula>
    </cfRule>
    <cfRule type="cellIs" dxfId="462" priority="4" operator="greaterThanOrEqual">
      <formula>90%</formula>
    </cfRule>
    <cfRule type="cellIs" dxfId="461" priority="5" operator="lessThan">
      <formula>89.99%</formula>
    </cfRule>
  </conditionalFormatting>
  <conditionalFormatting sqref="AV22">
    <cfRule type="cellIs" dxfId="460" priority="1" operator="greaterThanOrEqual">
      <formula>100%</formula>
    </cfRule>
    <cfRule type="cellIs" dxfId="459" priority="2" operator="lessThan">
      <formula>99.99%</formula>
    </cfRule>
  </conditionalFormatting>
  <dataValidations count="1">
    <dataValidation showDropDown="1" showInputMessage="1" showErrorMessage="1" sqref="C21 G19:G23 G10:G11 G16:G17 G13:G14 G25:G26" xr:uid="{AEF7E393-7F81-4332-B1C6-26A42EE816ED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05CD3-4B86-4D6C-967C-6A7988DFC49F}">
  <sheetPr>
    <tabColor rgb="FF950054"/>
  </sheetPr>
  <dimension ref="A1:BH48"/>
  <sheetViews>
    <sheetView showGridLines="0" zoomScale="85" zoomScaleNormal="85" workbookViewId="0">
      <selection activeCell="A10" sqref="A10:A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20</v>
      </c>
      <c r="F2" s="122" t="s">
        <v>70</v>
      </c>
      <c r="G2" s="122"/>
      <c r="H2" s="22">
        <v>302054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'[1]PANEL DE CONTROL DISTRITAL'!A9</f>
        <v>1</v>
      </c>
      <c r="B10" s="121" t="str">
        <f>'[1]PANEL DE CONTROL DISTRITAL'!B9</f>
        <v>ENTREVISTA</v>
      </c>
      <c r="C10" s="116" t="str">
        <f>'[1]PANEL DE CONTROL DISTRITAL'!C9</f>
        <v xml:space="preserve"> Auxiliar de Atención Ciudadana</v>
      </c>
      <c r="D10" s="117" t="str">
        <f>'[1]PANEL DE CONTROL DISTRITAL'!D9</f>
        <v>Efectividad de la entrevista =</v>
      </c>
      <c r="E10" s="116" t="str">
        <f>'[1]PANEL DE CONTROL DISTRITAL'!E9</f>
        <v>(Número de trámites aplicados / (Número de fichas requisitadas - Notificaciones de improcedencia de trámite)) x 100</v>
      </c>
      <c r="F10" s="118" t="str">
        <f>'[1]PANEL DE CONTROL DISTRITAL'!F9</f>
        <v>Semanal (remesa)</v>
      </c>
      <c r="G10" s="119">
        <f>'[1]PANEL DE CONTROL DISTRITAL'!G9</f>
        <v>0.9</v>
      </c>
      <c r="H10" s="27" t="str">
        <f>'[1]PANEL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192</v>
      </c>
      <c r="AR10" s="25">
        <v>92</v>
      </c>
      <c r="AS10" s="25">
        <v>98</v>
      </c>
      <c r="AT10" s="25">
        <v>131</v>
      </c>
      <c r="AU10" s="25">
        <v>31</v>
      </c>
      <c r="AV10" s="109">
        <f>IFERROR(SUM(I10:AU10)/SUM(I11:AU11),0)</f>
        <v>1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'[1]PANEL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192</v>
      </c>
      <c r="AR11" s="45">
        <v>92</v>
      </c>
      <c r="AS11" s="45">
        <v>98</v>
      </c>
      <c r="AT11" s="45">
        <v>131</v>
      </c>
      <c r="AU11" s="45">
        <v>31</v>
      </c>
      <c r="AV11" s="109"/>
    </row>
    <row r="12" spans="1:60" s="47" customFormat="1" ht="8.1" customHeight="1" thickTop="1" thickBot="1" x14ac:dyDescent="0.3">
      <c r="A12" s="120">
        <v>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'[1]PANEL DE CONTROL DISTRITAL'!A12</f>
        <v>2</v>
      </c>
      <c r="B13" s="121" t="str">
        <f>'[1]PANEL DE CONTROL DISTRITAL'!B12</f>
        <v>TRÁMITE</v>
      </c>
      <c r="C13" s="116" t="str">
        <f>'[1]PANEL DE CONTROL DISTRITAL'!C12</f>
        <v>Operador de Equipo Tecnológico</v>
      </c>
      <c r="D13" s="117" t="str">
        <f>'[1]PANEL DE CONTROL DISTRITAL'!D12</f>
        <v>Trámites exitosos efectivos=</v>
      </c>
      <c r="E13" s="116" t="str">
        <f>'[1]PANEL DE CONTROL DISTRITAL'!E12</f>
        <v>(Número de trámites exitosos / Número de trámites aplicados) x 100</v>
      </c>
      <c r="F13" s="118" t="str">
        <f>'[1]PANEL DE CONTROL DISTRITAL'!F12</f>
        <v>Semanal (remesa)</v>
      </c>
      <c r="G13" s="119">
        <f>'[1]PANEL DE CONTROL DISTRITAL'!G12</f>
        <v>0.9</v>
      </c>
      <c r="H13" s="27" t="str">
        <f>'[1]PANEL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190</v>
      </c>
      <c r="AR13" s="25">
        <v>92</v>
      </c>
      <c r="AS13" s="25">
        <v>96</v>
      </c>
      <c r="AT13" s="25">
        <v>130</v>
      </c>
      <c r="AU13" s="25">
        <v>31</v>
      </c>
      <c r="AV13" s="109">
        <f>IFERROR(SUM(I13:AU13)/SUM(I14:AU14),0)</f>
        <v>0.9908088235294118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'[1]PANEL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192</v>
      </c>
      <c r="AR14" s="45">
        <v>92</v>
      </c>
      <c r="AS14" s="45">
        <v>98</v>
      </c>
      <c r="AT14" s="45">
        <v>131</v>
      </c>
      <c r="AU14" s="45">
        <v>31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'[1]PANEL DE CONTROL DISTRITAL'!A15</f>
        <v>3</v>
      </c>
      <c r="B16" s="121" t="str">
        <f>'[1]PANEL DE CONTROL DISTRITAL'!B15</f>
        <v>TRANSFERENCIA</v>
      </c>
      <c r="C16" s="116" t="str">
        <f>'[1]PANEL DE CONTROL DISTRITAL'!C15</f>
        <v>Responsable de Módulo</v>
      </c>
      <c r="D16" s="117" t="str">
        <f>'[1]PANEL DE CONTROL DISTRITAL'!D15</f>
        <v xml:space="preserve">Transacciones exitosas = </v>
      </c>
      <c r="E16" s="116" t="str">
        <f>'[1]PANEL DE CONTROL DISTRITAL'!E15</f>
        <v>(Número de Archivos de Transacción aceptados /Total de Archivos de Transacción procesados) x100</v>
      </c>
      <c r="F16" s="118" t="str">
        <f>'[1]PANEL DE CONTROL DISTRITAL'!F15</f>
        <v>Semanal (remesa)</v>
      </c>
      <c r="G16" s="119">
        <f>'[1]PANEL DE CONTROL DISTRITAL'!G15</f>
        <v>0.9</v>
      </c>
      <c r="H16" s="27" t="str">
        <f>'[1]PANEL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190</v>
      </c>
      <c r="AR16" s="25">
        <v>92</v>
      </c>
      <c r="AS16" s="25">
        <v>96</v>
      </c>
      <c r="AT16" s="25">
        <v>130</v>
      </c>
      <c r="AU16" s="25">
        <v>31</v>
      </c>
      <c r="AV16" s="109">
        <f>IFERROR(SUM(I16:AU16)/SUM(I17:AU17),0)</f>
        <v>0.9908088235294118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'[1]PANEL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192</v>
      </c>
      <c r="AR17" s="45">
        <v>92</v>
      </c>
      <c r="AS17" s="45">
        <v>98</v>
      </c>
      <c r="AT17" s="45">
        <v>131</v>
      </c>
      <c r="AU17" s="45">
        <v>31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'[1]PANEL DE CONTROL DISTRITAL'!A18</f>
        <v>4</v>
      </c>
      <c r="B19" s="121" t="str">
        <f>'[1]PANEL DE CONTROL DISTRITAL'!B18</f>
        <v>CONCILIACIÓN</v>
      </c>
      <c r="C19" s="116" t="str">
        <f>'[1]PANEL DE CONTROL DISTRITAL'!C18</f>
        <v>Responsable de Módulo</v>
      </c>
      <c r="D19" s="117" t="str">
        <f>'[1]PANEL DE CONTROL DISTRITAL'!D18</f>
        <v xml:space="preserve">Credenciales disponibles para entrega = </v>
      </c>
      <c r="E19" s="116" t="str">
        <f>'[1]PANEL DE CONTROL DISTRITAL'!E18</f>
        <v>((Credenciales recibidas - credenciales inconsistentes) / Credenciales recibidas) x 100</v>
      </c>
      <c r="F19" s="118" t="str">
        <f>'[1]PANEL DE CONTROL DISTRITAL'!F18</f>
        <v>Semanal (remesa)</v>
      </c>
      <c r="G19" s="119">
        <f>'[1]PANEL DE CONTROL DISTRITAL'!G18</f>
        <v>0.9</v>
      </c>
      <c r="H19" s="27" t="str">
        <f>'[1]PANEL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232</v>
      </c>
      <c r="AR19" s="25">
        <v>85</v>
      </c>
      <c r="AS19" s="25">
        <v>224</v>
      </c>
      <c r="AT19" s="25">
        <v>119</v>
      </c>
      <c r="AU19" s="25">
        <v>60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'[1]PANEL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232</v>
      </c>
      <c r="AR20" s="45">
        <v>85</v>
      </c>
      <c r="AS20" s="45">
        <v>224</v>
      </c>
      <c r="AT20" s="45">
        <v>119</v>
      </c>
      <c r="AU20" s="45">
        <v>60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'[1]PANEL DE CONTROL DISTRITAL'!A21</f>
        <v>5</v>
      </c>
      <c r="B22" s="121" t="str">
        <f>'[1]PANEL DE CONTROL DISTRITAL'!B21</f>
        <v>CONCILIACIÓN</v>
      </c>
      <c r="C22" s="116" t="str">
        <f>'[1]PANEL DE CONTROL DISTRITAL'!C21</f>
        <v>Responsable de Módulo</v>
      </c>
      <c r="D22" s="117" t="str">
        <f>'[1]PANEL DE CONTROL DISTRITAL'!D21</f>
        <v xml:space="preserve">Credenciales disponibles para entrega = </v>
      </c>
      <c r="E22" s="116" t="str">
        <f>'[1]PANEL DE CONTROL DISTRITAL'!E21</f>
        <v>(Credenciales en resguardo / Credenciales totales en SIIRFE disponibles para entrega) x 100</v>
      </c>
      <c r="F22" s="118" t="str">
        <f>'[1]PANEL DE CONTROL DISTRITAL'!F21</f>
        <v>Semanal (remesa)</v>
      </c>
      <c r="G22" s="119">
        <f>'[1]PANEL DE CONTROL DISTRITAL'!G21</f>
        <v>1</v>
      </c>
      <c r="H22" s="27" t="str">
        <f>'[1]PANEL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301</v>
      </c>
      <c r="AR22" s="25">
        <v>228</v>
      </c>
      <c r="AS22" s="25">
        <v>268</v>
      </c>
      <c r="AT22" s="25">
        <v>216</v>
      </c>
      <c r="AU22" s="25">
        <v>209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'[1]PANEL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301</v>
      </c>
      <c r="AR23" s="45">
        <v>228</v>
      </c>
      <c r="AS23" s="45">
        <v>268</v>
      </c>
      <c r="AT23" s="45">
        <v>216</v>
      </c>
      <c r="AU23" s="45">
        <v>209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'[1]PANEL DE CONTROL DISTRITAL'!A24</f>
        <v>6</v>
      </c>
      <c r="B25" s="121" t="str">
        <f>'[1]PANEL DE CONTROL DISTRITAL'!B24</f>
        <v>ENTREGA</v>
      </c>
      <c r="C25" s="116" t="str">
        <f>'[1]PANEL DE CONTROL DISTRITAL'!C24</f>
        <v>Operador de Equipo Tecnológico</v>
      </c>
      <c r="D25" s="117" t="str">
        <f>'[1]PANEL DE CONTROL DISTRITAL'!D24</f>
        <v xml:space="preserve">Efectividad de entrega de CPV en MAC = </v>
      </c>
      <c r="E25" s="116" t="str">
        <f>'[1]PANEL DE CONTROL DISTRITAL'!E24</f>
        <v>(Total de credenciales entregadas / Total de credenciales solicitadas) x 100</v>
      </c>
      <c r="F25" s="118" t="str">
        <f>'[1]PANEL DE CONTROL DISTRITAL'!F24</f>
        <v>Semanal (remesa)</v>
      </c>
      <c r="G25" s="119">
        <f>'[1]PANEL DE CONTROL DISTRITAL'!G24</f>
        <v>0.9</v>
      </c>
      <c r="H25" s="27" t="str">
        <f>'[1]PANEL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240</v>
      </c>
      <c r="AR25" s="25">
        <v>158</v>
      </c>
      <c r="AS25" s="25">
        <v>184</v>
      </c>
      <c r="AT25" s="25">
        <v>171</v>
      </c>
      <c r="AU25" s="25">
        <v>66</v>
      </c>
      <c r="AV25" s="109">
        <f>IFERROR(SUM(I25:AU25)/SUM(I26:AU26),0)</f>
        <v>1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'[1]PANEL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240</v>
      </c>
      <c r="AR26" s="45">
        <v>158</v>
      </c>
      <c r="AS26" s="45">
        <v>184</v>
      </c>
      <c r="AT26" s="45">
        <v>171</v>
      </c>
      <c r="AU26" s="45">
        <v>66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10:A11"/>
    <mergeCell ref="B10:B11"/>
    <mergeCell ref="C10:C11"/>
    <mergeCell ref="D10:D11"/>
    <mergeCell ref="E10:E11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AV25:AV26"/>
    <mergeCell ref="I29:L29"/>
    <mergeCell ref="B34:M34"/>
    <mergeCell ref="B35:G35"/>
    <mergeCell ref="H35:M35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662" priority="15" operator="greaterThan">
      <formula>95%</formula>
    </cfRule>
    <cfRule type="cellIs" dxfId="661" priority="16" operator="greaterThanOrEqual">
      <formula>90%</formula>
    </cfRule>
    <cfRule type="cellIs" dxfId="660" priority="17" operator="lessThan">
      <formula>89.99%</formula>
    </cfRule>
  </conditionalFormatting>
  <conditionalFormatting sqref="AV13">
    <cfRule type="cellIs" dxfId="659" priority="12" operator="greaterThan">
      <formula>95%</formula>
    </cfRule>
    <cfRule type="cellIs" dxfId="658" priority="13" operator="greaterThanOrEqual">
      <formula>90%</formula>
    </cfRule>
    <cfRule type="cellIs" dxfId="657" priority="14" operator="lessThan">
      <formula>89.99%</formula>
    </cfRule>
  </conditionalFormatting>
  <conditionalFormatting sqref="AV16">
    <cfRule type="cellIs" dxfId="656" priority="9" operator="greaterThan">
      <formula>95%</formula>
    </cfRule>
    <cfRule type="cellIs" dxfId="655" priority="10" operator="greaterThanOrEqual">
      <formula>90%</formula>
    </cfRule>
    <cfRule type="cellIs" dxfId="654" priority="11" operator="lessThan">
      <formula>89.99%</formula>
    </cfRule>
  </conditionalFormatting>
  <conditionalFormatting sqref="AV19">
    <cfRule type="cellIs" dxfId="653" priority="6" operator="greaterThan">
      <formula>95%</formula>
    </cfRule>
    <cfRule type="cellIs" dxfId="652" priority="7" operator="greaterThanOrEqual">
      <formula>90%</formula>
    </cfRule>
    <cfRule type="cellIs" dxfId="651" priority="8" operator="lessThan">
      <formula>89.99%</formula>
    </cfRule>
  </conditionalFormatting>
  <conditionalFormatting sqref="AV25">
    <cfRule type="cellIs" dxfId="650" priority="3" operator="greaterThan">
      <formula>95%</formula>
    </cfRule>
    <cfRule type="cellIs" dxfId="649" priority="4" operator="greaterThanOrEqual">
      <formula>90%</formula>
    </cfRule>
    <cfRule type="cellIs" dxfId="648" priority="5" operator="lessThan">
      <formula>89.99%</formula>
    </cfRule>
  </conditionalFormatting>
  <conditionalFormatting sqref="AV22">
    <cfRule type="cellIs" dxfId="647" priority="1" operator="greaterThanOrEqual">
      <formula>100%</formula>
    </cfRule>
    <cfRule type="cellIs" dxfId="646" priority="2" operator="lessThan">
      <formula>99.99%</formula>
    </cfRule>
  </conditionalFormatting>
  <dataValidations count="1">
    <dataValidation showDropDown="1" showInputMessage="1" showErrorMessage="1" sqref="C21 G19:G23 G10:G11 G16:G17 G13:G14 G25:G26" xr:uid="{7941CD00-BBF3-45E1-9E55-865CAAB8D174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8D444-38F7-422E-A00E-8BD3CCFBEFA8}">
  <sheetPr>
    <tabColor rgb="FF950054"/>
  </sheetPr>
  <dimension ref="A1:BH48"/>
  <sheetViews>
    <sheetView showGridLines="0" zoomScale="85" zoomScaleNormal="85" workbookViewId="0">
      <selection activeCell="A10" sqref="A10:A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20</v>
      </c>
      <c r="F2" s="122" t="s">
        <v>70</v>
      </c>
      <c r="G2" s="122"/>
      <c r="H2" s="22">
        <v>302055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'[1]PANEL DE CONTROL DISTRITAL'!A9</f>
        <v>1</v>
      </c>
      <c r="B10" s="121" t="str">
        <f>'[1]PANEL DE CONTROL DISTRITAL'!B9</f>
        <v>ENTREVISTA</v>
      </c>
      <c r="C10" s="116" t="str">
        <f>'[1]PANEL DE CONTROL DISTRITAL'!C9</f>
        <v xml:space="preserve"> Auxiliar de Atención Ciudadana</v>
      </c>
      <c r="D10" s="117" t="str">
        <f>'[1]PANEL DE CONTROL DISTRITAL'!D9</f>
        <v>Efectividad de la entrevista =</v>
      </c>
      <c r="E10" s="116" t="str">
        <f>'[1]PANEL DE CONTROL DISTRITAL'!E9</f>
        <v>(Número de trámites aplicados / (Número de fichas requisitadas - Notificaciones de improcedencia de trámite)) x 100</v>
      </c>
      <c r="F10" s="118" t="str">
        <f>'[1]PANEL DE CONTROL DISTRITAL'!F9</f>
        <v>Semanal (remesa)</v>
      </c>
      <c r="G10" s="119">
        <f>'[1]PANEL DE CONTROL DISTRITAL'!G9</f>
        <v>0.9</v>
      </c>
      <c r="H10" s="27" t="str">
        <f>'[1]PANEL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67</v>
      </c>
      <c r="AR10" s="25">
        <v>148</v>
      </c>
      <c r="AS10" s="25">
        <v>60</v>
      </c>
      <c r="AT10" s="25">
        <v>85</v>
      </c>
      <c r="AU10" s="25">
        <v>28</v>
      </c>
      <c r="AV10" s="109">
        <f>IFERROR(SUM(I10:AU10)/SUM(I11:AU11),0)</f>
        <v>1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'[1]PANEL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67</v>
      </c>
      <c r="AR11" s="45">
        <v>148</v>
      </c>
      <c r="AS11" s="45">
        <v>60</v>
      </c>
      <c r="AT11" s="45">
        <v>85</v>
      </c>
      <c r="AU11" s="45">
        <v>28</v>
      </c>
      <c r="AV11" s="109"/>
    </row>
    <row r="12" spans="1:60" s="47" customFormat="1" ht="8.1" customHeight="1" thickTop="1" thickBot="1" x14ac:dyDescent="0.3">
      <c r="A12" s="120">
        <v>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'[1]PANEL DE CONTROL DISTRITAL'!A12</f>
        <v>2</v>
      </c>
      <c r="B13" s="121" t="str">
        <f>'[1]PANEL DE CONTROL DISTRITAL'!B12</f>
        <v>TRÁMITE</v>
      </c>
      <c r="C13" s="116" t="str">
        <f>'[1]PANEL DE CONTROL DISTRITAL'!C12</f>
        <v>Operador de Equipo Tecnológico</v>
      </c>
      <c r="D13" s="117" t="str">
        <f>'[1]PANEL DE CONTROL DISTRITAL'!D12</f>
        <v>Trámites exitosos efectivos=</v>
      </c>
      <c r="E13" s="116" t="str">
        <f>'[1]PANEL DE CONTROL DISTRITAL'!E12</f>
        <v>(Número de trámites exitosos / Número de trámites aplicados) x 100</v>
      </c>
      <c r="F13" s="118" t="str">
        <f>'[1]PANEL DE CONTROL DISTRITAL'!F12</f>
        <v>Semanal (remesa)</v>
      </c>
      <c r="G13" s="119">
        <f>'[1]PANEL DE CONTROL DISTRITAL'!G12</f>
        <v>0.9</v>
      </c>
      <c r="H13" s="27" t="str">
        <f>'[1]PANEL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25">
        <v>67</v>
      </c>
      <c r="AR13" s="25">
        <v>147</v>
      </c>
      <c r="AS13" s="25">
        <v>59</v>
      </c>
      <c r="AT13" s="25">
        <v>85</v>
      </c>
      <c r="AU13" s="25">
        <v>28</v>
      </c>
      <c r="AV13" s="109">
        <f>IFERROR(SUM(I13:AU13)/SUM(I14:AU14),0)</f>
        <v>0.99484536082474229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'[1]PANEL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67</v>
      </c>
      <c r="AR14" s="45">
        <v>148</v>
      </c>
      <c r="AS14" s="45">
        <v>60</v>
      </c>
      <c r="AT14" s="45">
        <v>85</v>
      </c>
      <c r="AU14" s="45">
        <v>28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'[1]PANEL DE CONTROL DISTRITAL'!A15</f>
        <v>3</v>
      </c>
      <c r="B16" s="121" t="str">
        <f>'[1]PANEL DE CONTROL DISTRITAL'!B15</f>
        <v>TRANSFERENCIA</v>
      </c>
      <c r="C16" s="116" t="str">
        <f>'[1]PANEL DE CONTROL DISTRITAL'!C15</f>
        <v>Responsable de Módulo</v>
      </c>
      <c r="D16" s="117" t="str">
        <f>'[1]PANEL DE CONTROL DISTRITAL'!D15</f>
        <v xml:space="preserve">Transacciones exitosas = </v>
      </c>
      <c r="E16" s="116" t="str">
        <f>'[1]PANEL DE CONTROL DISTRITAL'!E15</f>
        <v>(Número de Archivos de Transacción aceptados /Total de Archivos de Transacción procesados) x100</v>
      </c>
      <c r="F16" s="118" t="str">
        <f>'[1]PANEL DE CONTROL DISTRITAL'!F15</f>
        <v>Semanal (remesa)</v>
      </c>
      <c r="G16" s="119">
        <f>'[1]PANEL DE CONTROL DISTRITAL'!G15</f>
        <v>0.9</v>
      </c>
      <c r="H16" s="27" t="str">
        <f>'[1]PANEL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67</v>
      </c>
      <c r="AR16" s="25">
        <v>147</v>
      </c>
      <c r="AS16" s="25">
        <v>59</v>
      </c>
      <c r="AT16" s="25">
        <v>85</v>
      </c>
      <c r="AU16" s="25">
        <v>28</v>
      </c>
      <c r="AV16" s="109">
        <f>IFERROR(SUM(I16:AU16)/SUM(I17:AU17),0)</f>
        <v>0.99484536082474229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'[1]PANEL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67</v>
      </c>
      <c r="AR17" s="45">
        <v>148</v>
      </c>
      <c r="AS17" s="45">
        <v>60</v>
      </c>
      <c r="AT17" s="45">
        <v>85</v>
      </c>
      <c r="AU17" s="45">
        <v>28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'[1]PANEL DE CONTROL DISTRITAL'!A18</f>
        <v>4</v>
      </c>
      <c r="B19" s="121" t="str">
        <f>'[1]PANEL DE CONTROL DISTRITAL'!B18</f>
        <v>CONCILIACIÓN</v>
      </c>
      <c r="C19" s="116" t="str">
        <f>'[1]PANEL DE CONTROL DISTRITAL'!C18</f>
        <v>Responsable de Módulo</v>
      </c>
      <c r="D19" s="117" t="str">
        <f>'[1]PANEL DE CONTROL DISTRITAL'!D18</f>
        <v xml:space="preserve">Credenciales disponibles para entrega = </v>
      </c>
      <c r="E19" s="116" t="str">
        <f>'[1]PANEL DE CONTROL DISTRITAL'!E18</f>
        <v>((Credenciales recibidas - credenciales inconsistentes) / Credenciales recibidas) x 100</v>
      </c>
      <c r="F19" s="118" t="str">
        <f>'[1]PANEL DE CONTROL DISTRITAL'!F18</f>
        <v>Semanal (remesa)</v>
      </c>
      <c r="G19" s="119">
        <f>'[1]PANEL DE CONTROL DISTRITAL'!G18</f>
        <v>0.9</v>
      </c>
      <c r="H19" s="27" t="str">
        <f>'[1]PANEL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333</v>
      </c>
      <c r="AR19" s="25">
        <v>128</v>
      </c>
      <c r="AS19" s="25">
        <v>82</v>
      </c>
      <c r="AT19" s="25">
        <v>97</v>
      </c>
      <c r="AU19" s="25">
        <v>82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'[1]PANEL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333</v>
      </c>
      <c r="AR20" s="45">
        <v>128</v>
      </c>
      <c r="AS20" s="45">
        <v>82</v>
      </c>
      <c r="AT20" s="45">
        <v>97</v>
      </c>
      <c r="AU20" s="45">
        <v>82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'[1]PANEL DE CONTROL DISTRITAL'!A21</f>
        <v>5</v>
      </c>
      <c r="B22" s="121" t="str">
        <f>'[1]PANEL DE CONTROL DISTRITAL'!B21</f>
        <v>CONCILIACIÓN</v>
      </c>
      <c r="C22" s="116" t="str">
        <f>'[1]PANEL DE CONTROL DISTRITAL'!C21</f>
        <v>Responsable de Módulo</v>
      </c>
      <c r="D22" s="117" t="str">
        <f>'[1]PANEL DE CONTROL DISTRITAL'!D21</f>
        <v xml:space="preserve">Credenciales disponibles para entrega = </v>
      </c>
      <c r="E22" s="116" t="str">
        <f>'[1]PANEL DE CONTROL DISTRITAL'!E21</f>
        <v>(Credenciales en resguardo / Credenciales totales en SIIRFE disponibles para entrega) x 100</v>
      </c>
      <c r="F22" s="118" t="str">
        <f>'[1]PANEL DE CONTROL DISTRITAL'!F21</f>
        <v>Semanal (remesa)</v>
      </c>
      <c r="G22" s="119">
        <f>'[1]PANEL DE CONTROL DISTRITAL'!G21</f>
        <v>1</v>
      </c>
      <c r="H22" s="27" t="str">
        <f>'[1]PANEL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370</v>
      </c>
      <c r="AR22" s="25">
        <v>359</v>
      </c>
      <c r="AS22" s="25">
        <v>332</v>
      </c>
      <c r="AT22" s="25">
        <v>326</v>
      </c>
      <c r="AU22" s="25">
        <v>298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'[1]PANEL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370</v>
      </c>
      <c r="AR23" s="45">
        <v>359</v>
      </c>
      <c r="AS23" s="45">
        <v>332</v>
      </c>
      <c r="AT23" s="45">
        <v>326</v>
      </c>
      <c r="AU23" s="45">
        <v>298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'[1]PANEL DE CONTROL DISTRITAL'!A24</f>
        <v>6</v>
      </c>
      <c r="B25" s="121" t="str">
        <f>'[1]PANEL DE CONTROL DISTRITAL'!B24</f>
        <v>ENTREGA</v>
      </c>
      <c r="C25" s="116" t="str">
        <f>'[1]PANEL DE CONTROL DISTRITAL'!C24</f>
        <v>Operador de Equipo Tecnológico</v>
      </c>
      <c r="D25" s="117" t="str">
        <f>'[1]PANEL DE CONTROL DISTRITAL'!D24</f>
        <v xml:space="preserve">Efectividad de entrega de CPV en MAC = </v>
      </c>
      <c r="E25" s="116" t="str">
        <f>'[1]PANEL DE CONTROL DISTRITAL'!E24</f>
        <v>(Total de credenciales entregadas / Total de credenciales solicitadas) x 100</v>
      </c>
      <c r="F25" s="118" t="str">
        <f>'[1]PANEL DE CONTROL DISTRITAL'!F24</f>
        <v>Semanal (remesa)</v>
      </c>
      <c r="G25" s="119">
        <f>'[1]PANEL DE CONTROL DISTRITAL'!G24</f>
        <v>0.9</v>
      </c>
      <c r="H25" s="27" t="str">
        <f>'[1]PANEL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80</v>
      </c>
      <c r="AR25" s="25">
        <v>139</v>
      </c>
      <c r="AS25" s="25">
        <v>109</v>
      </c>
      <c r="AT25" s="25">
        <v>103</v>
      </c>
      <c r="AU25" s="25">
        <v>105</v>
      </c>
      <c r="AV25" s="109">
        <f>IFERROR(SUM(I25:AU25)/SUM(I26:AU26),0)</f>
        <v>1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'[1]PANEL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80</v>
      </c>
      <c r="AR26" s="45">
        <v>139</v>
      </c>
      <c r="AS26" s="45">
        <v>109</v>
      </c>
      <c r="AT26" s="45">
        <v>103</v>
      </c>
      <c r="AU26" s="45">
        <v>105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5.1" customHeight="1" thickTop="1" x14ac:dyDescent="0.25"/>
    <row r="39" spans="2:13" ht="8.1" customHeight="1" x14ac:dyDescent="0.25"/>
    <row r="40" spans="2:13" ht="35.1" customHeight="1" x14ac:dyDescent="0.25"/>
    <row r="41" spans="2:13" ht="35.1" customHeight="1" x14ac:dyDescent="0.25"/>
    <row r="42" spans="2:13" ht="8.1" customHeight="1" x14ac:dyDescent="0.25"/>
    <row r="43" spans="2:13" ht="35.1" customHeight="1" x14ac:dyDescent="0.25"/>
    <row r="44" spans="2:13" ht="43.5" customHeight="1" x14ac:dyDescent="0.25"/>
    <row r="45" spans="2:13" ht="8.1" customHeight="1" x14ac:dyDescent="0.25"/>
    <row r="46" spans="2:13" ht="35.1" customHeight="1" x14ac:dyDescent="0.25"/>
    <row r="47" spans="2:13" ht="35.1" customHeight="1" x14ac:dyDescent="0.25"/>
    <row r="48" spans="2:13" ht="39" customHeight="1" x14ac:dyDescent="0.25"/>
  </sheetData>
  <mergeCells count="71">
    <mergeCell ref="AV25:AV26"/>
    <mergeCell ref="I29:L29"/>
    <mergeCell ref="B34:M34"/>
    <mergeCell ref="B35:G35"/>
    <mergeCell ref="H35:M35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A10:A11"/>
    <mergeCell ref="B10:B11"/>
    <mergeCell ref="C10:C11"/>
    <mergeCell ref="D10:D11"/>
    <mergeCell ref="E10:E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645" priority="15" operator="greaterThan">
      <formula>95%</formula>
    </cfRule>
    <cfRule type="cellIs" dxfId="644" priority="16" operator="greaterThanOrEqual">
      <formula>90%</formula>
    </cfRule>
    <cfRule type="cellIs" dxfId="643" priority="17" operator="lessThan">
      <formula>89.99%</formula>
    </cfRule>
  </conditionalFormatting>
  <conditionalFormatting sqref="AV13">
    <cfRule type="cellIs" dxfId="642" priority="12" operator="greaterThan">
      <formula>95%</formula>
    </cfRule>
    <cfRule type="cellIs" dxfId="641" priority="13" operator="greaterThanOrEqual">
      <formula>90%</formula>
    </cfRule>
    <cfRule type="cellIs" dxfId="640" priority="14" operator="lessThan">
      <formula>89.99%</formula>
    </cfRule>
  </conditionalFormatting>
  <conditionalFormatting sqref="AV16">
    <cfRule type="cellIs" dxfId="639" priority="9" operator="greaterThan">
      <formula>95%</formula>
    </cfRule>
    <cfRule type="cellIs" dxfId="638" priority="10" operator="greaterThanOrEqual">
      <formula>90%</formula>
    </cfRule>
    <cfRule type="cellIs" dxfId="637" priority="11" operator="lessThan">
      <formula>89.99%</formula>
    </cfRule>
  </conditionalFormatting>
  <conditionalFormatting sqref="AV19">
    <cfRule type="cellIs" dxfId="636" priority="6" operator="greaterThan">
      <formula>95%</formula>
    </cfRule>
    <cfRule type="cellIs" dxfId="635" priority="7" operator="greaterThanOrEqual">
      <formula>90%</formula>
    </cfRule>
    <cfRule type="cellIs" dxfId="634" priority="8" operator="lessThan">
      <formula>89.99%</formula>
    </cfRule>
  </conditionalFormatting>
  <conditionalFormatting sqref="AV25">
    <cfRule type="cellIs" dxfId="633" priority="3" operator="greaterThan">
      <formula>95%</formula>
    </cfRule>
    <cfRule type="cellIs" dxfId="632" priority="4" operator="greaterThanOrEqual">
      <formula>90%</formula>
    </cfRule>
    <cfRule type="cellIs" dxfId="631" priority="5" operator="lessThan">
      <formula>89.99%</formula>
    </cfRule>
  </conditionalFormatting>
  <conditionalFormatting sqref="AV22">
    <cfRule type="cellIs" dxfId="630" priority="1" operator="greaterThanOrEqual">
      <formula>100%</formula>
    </cfRule>
    <cfRule type="cellIs" dxfId="629" priority="2" operator="lessThan">
      <formula>99.99%</formula>
    </cfRule>
  </conditionalFormatting>
  <dataValidations count="1">
    <dataValidation showDropDown="1" showInputMessage="1" showErrorMessage="1" sqref="C21 G19:G23 G10:G11 G16:G17 G13:G14 G25:G26" xr:uid="{4AB5646F-877D-4E06-87E5-A6E3838439A8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AF684-95D2-46AC-A4A1-5A52FB83215C}">
  <sheetPr>
    <tabColor rgb="FF00B050"/>
  </sheetPr>
  <dimension ref="A1:BH38"/>
  <sheetViews>
    <sheetView showGridLines="0" zoomScale="68" zoomScaleNormal="68" workbookViewId="0">
      <selection activeCell="A10" sqref="A10:A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2</v>
      </c>
      <c r="F2" s="122" t="s">
        <v>70</v>
      </c>
      <c r="G2" s="122"/>
      <c r="H2" s="22">
        <v>300254</v>
      </c>
      <c r="I2" s="21"/>
      <c r="J2" s="21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3" t="str">
        <f>'PANEL DE CONTROL DISTRITAL'!M2</f>
        <v>Fecha de corte: 31/08/2023</v>
      </c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'[2]PANEL DE CONTROL DISTRITAL'!A9</f>
        <v>1</v>
      </c>
      <c r="B10" s="121" t="str">
        <f>'[2]PANEL DE CONTROL DISTRITAL'!B9</f>
        <v>ENTREVISTA</v>
      </c>
      <c r="C10" s="116" t="str">
        <f>'[2]PANEL DE CONTROL DISTRITAL'!C9</f>
        <v xml:space="preserve"> Auxiliar de Atención Ciudadana</v>
      </c>
      <c r="D10" s="117" t="str">
        <f>'[2]PANEL DE CONTROL DISTRITAL'!D9</f>
        <v>Efectividad de la entrevista =</v>
      </c>
      <c r="E10" s="116" t="str">
        <f>'[2]PANEL DE CONTROL DISTRITAL'!E9</f>
        <v>(Número de trámites aplicados / (Número de fichas requisitadas - Notificaciones de improcedencia de trámite)) x 100</v>
      </c>
      <c r="F10" s="118" t="str">
        <f>'[2]PANEL DE CONTROL DISTRITAL'!F9</f>
        <v>Semanal (remesa)</v>
      </c>
      <c r="G10" s="119">
        <f>'[2]PANEL DE CONTROL DISTRITAL'!G9</f>
        <v>0.9</v>
      </c>
      <c r="H10" s="27" t="str">
        <f>'[2]PANEL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159">
        <v>147</v>
      </c>
      <c r="AR10" s="159">
        <v>118</v>
      </c>
      <c r="AS10" s="159">
        <v>125</v>
      </c>
      <c r="AT10" s="159">
        <v>118</v>
      </c>
      <c r="AU10" s="159">
        <v>72</v>
      </c>
      <c r="AV10" s="109">
        <f>IFERROR(SUM(I10:AU10)/SUM(I11:AU11),0)</f>
        <v>1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'[2]PANEL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160">
        <v>147</v>
      </c>
      <c r="AR11" s="160">
        <v>118</v>
      </c>
      <c r="AS11" s="160">
        <v>125</v>
      </c>
      <c r="AT11" s="160">
        <v>118</v>
      </c>
      <c r="AU11" s="160">
        <v>72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'[2]PANEL DE CONTROL DISTRITAL'!A12</f>
        <v>2</v>
      </c>
      <c r="B13" s="121" t="str">
        <f>'[2]PANEL DE CONTROL DISTRITAL'!B12</f>
        <v>TRÁMITE</v>
      </c>
      <c r="C13" s="116" t="str">
        <f>'[2]PANEL DE CONTROL DISTRITAL'!C12</f>
        <v>Operador de Equipo Tecnológico</v>
      </c>
      <c r="D13" s="117" t="str">
        <f>'[2]PANEL DE CONTROL DISTRITAL'!D12</f>
        <v>Trámites exitosos efectivos=</v>
      </c>
      <c r="E13" s="116" t="str">
        <f>'[2]PANEL DE CONTROL DISTRITAL'!E12</f>
        <v>(Número de trámites exitosos / Número de trámites aplicados) x 100</v>
      </c>
      <c r="F13" s="118" t="str">
        <f>'[2]PANEL DE CONTROL DISTRITAL'!F12</f>
        <v>Semanal (remesa)</v>
      </c>
      <c r="G13" s="119">
        <f>'[2]PANEL DE CONTROL DISTRITAL'!G12</f>
        <v>0.9</v>
      </c>
      <c r="H13" s="27" t="str">
        <f>'[2]PANEL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159">
        <v>147</v>
      </c>
      <c r="AR13" s="159">
        <v>118</v>
      </c>
      <c r="AS13" s="159">
        <v>125</v>
      </c>
      <c r="AT13" s="159">
        <v>118</v>
      </c>
      <c r="AU13" s="159">
        <v>72</v>
      </c>
      <c r="AV13" s="109">
        <f>IFERROR(SUM(I13:AU13)/SUM(I14:AU14),0)</f>
        <v>1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'[2]PANEL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160">
        <v>147</v>
      </c>
      <c r="AR14" s="160">
        <v>118</v>
      </c>
      <c r="AS14" s="160">
        <v>125</v>
      </c>
      <c r="AT14" s="160">
        <v>118</v>
      </c>
      <c r="AU14" s="160">
        <v>72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'[2]PANEL DE CONTROL DISTRITAL'!A15</f>
        <v>3</v>
      </c>
      <c r="B16" s="121" t="str">
        <f>'[2]PANEL DE CONTROL DISTRITAL'!B15</f>
        <v>TRANSFERENCIA</v>
      </c>
      <c r="C16" s="116" t="str">
        <f>'[2]PANEL DE CONTROL DISTRITAL'!C15</f>
        <v>Responsable de Módulo</v>
      </c>
      <c r="D16" s="117" t="str">
        <f>'[2]PANEL DE CONTROL DISTRITAL'!D15</f>
        <v xml:space="preserve">Transacciones exitosas = </v>
      </c>
      <c r="E16" s="116" t="str">
        <f>'[2]PANEL DE CONTROL DISTRITAL'!E15</f>
        <v>(Número de Archivos de Transacción aceptados /Total de Archivos de Transacción procesados) x100</v>
      </c>
      <c r="F16" s="118" t="str">
        <f>'[2]PANEL DE CONTROL DISTRITAL'!F15</f>
        <v>Semanal (remesa)</v>
      </c>
      <c r="G16" s="119">
        <f>'[2]PANEL DE CONTROL DISTRITAL'!G15</f>
        <v>0.9</v>
      </c>
      <c r="H16" s="27" t="str">
        <f>'[2]PANEL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61">
        <v>147</v>
      </c>
      <c r="AR16" s="61">
        <v>118</v>
      </c>
      <c r="AS16" s="61">
        <v>125</v>
      </c>
      <c r="AT16" s="61">
        <v>118</v>
      </c>
      <c r="AU16" s="61">
        <v>72</v>
      </c>
      <c r="AV16" s="109">
        <f>IFERROR(SUM(I16:AU16)/SUM(I17:AU17),0)</f>
        <v>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'[2]PANEL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62">
        <v>147</v>
      </c>
      <c r="AR17" s="62">
        <v>118</v>
      </c>
      <c r="AS17" s="62">
        <v>125</v>
      </c>
      <c r="AT17" s="62">
        <v>118</v>
      </c>
      <c r="AU17" s="62">
        <v>72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'[2]PANEL DE CONTROL DISTRITAL'!A18</f>
        <v>4</v>
      </c>
      <c r="B19" s="121" t="str">
        <f>'[2]PANEL DE CONTROL DISTRITAL'!B18</f>
        <v>CONCILIACIÓN</v>
      </c>
      <c r="C19" s="116" t="str">
        <f>'[2]PANEL DE CONTROL DISTRITAL'!C18</f>
        <v>Responsable de Módulo</v>
      </c>
      <c r="D19" s="117" t="str">
        <f>'[2]PANEL DE CONTROL DISTRITAL'!D18</f>
        <v xml:space="preserve">Credenciales disponibles para entrega = </v>
      </c>
      <c r="E19" s="116" t="str">
        <f>'[2]PANEL DE CONTROL DISTRITAL'!E18</f>
        <v>((Credenciales recibidas - credenciales inconsistentes) / Credenciales recibidas) x 100</v>
      </c>
      <c r="F19" s="118" t="str">
        <f>'[2]PANEL DE CONTROL DISTRITAL'!F18</f>
        <v>Semanal (remesa)</v>
      </c>
      <c r="G19" s="119">
        <f>'[2]PANEL DE CONTROL DISTRITAL'!G18</f>
        <v>0.9</v>
      </c>
      <c r="H19" s="27" t="str">
        <f>'[2]PANEL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159">
        <v>233</v>
      </c>
      <c r="AR19" s="159">
        <v>47</v>
      </c>
      <c r="AS19" s="159">
        <v>0</v>
      </c>
      <c r="AT19" s="159">
        <v>347</v>
      </c>
      <c r="AU19" s="159">
        <v>7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'[2]PANEL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160">
        <v>233</v>
      </c>
      <c r="AR20" s="160">
        <v>47</v>
      </c>
      <c r="AS20" s="160">
        <v>0</v>
      </c>
      <c r="AT20" s="160">
        <v>347</v>
      </c>
      <c r="AU20" s="160">
        <v>7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'[2]PANEL DE CONTROL DISTRITAL'!A21</f>
        <v>5</v>
      </c>
      <c r="B22" s="121" t="str">
        <f>'[2]PANEL DE CONTROL DISTRITAL'!B21</f>
        <v>CONCILIACIÓN</v>
      </c>
      <c r="C22" s="116" t="str">
        <f>'[2]PANEL DE CONTROL DISTRITAL'!C21</f>
        <v>Responsable de Módulo</v>
      </c>
      <c r="D22" s="117" t="str">
        <f>'[2]PANEL DE CONTROL DISTRITAL'!D21</f>
        <v xml:space="preserve">Credenciales disponibles para entrega = </v>
      </c>
      <c r="E22" s="116" t="str">
        <f>'[2]PANEL DE CONTROL DISTRITAL'!E21</f>
        <v>(Credenciales en resguardo / Credenciales totales en SIIRFE disponibles para entrega) x 100</v>
      </c>
      <c r="F22" s="118" t="str">
        <f>'[2]PANEL DE CONTROL DISTRITAL'!F21</f>
        <v>Semanal (remesa)</v>
      </c>
      <c r="G22" s="119">
        <f>'[2]PANEL DE CONTROL DISTRITAL'!G21</f>
        <v>1</v>
      </c>
      <c r="H22" s="27" t="str">
        <f>'[2]PANEL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159">
        <v>476</v>
      </c>
      <c r="AR22" s="159">
        <v>389</v>
      </c>
      <c r="AS22" s="159">
        <v>165</v>
      </c>
      <c r="AT22" s="159">
        <v>422</v>
      </c>
      <c r="AU22" s="159">
        <v>321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'[2]PANEL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160">
        <v>476</v>
      </c>
      <c r="AR23" s="160">
        <v>389</v>
      </c>
      <c r="AS23" s="160">
        <v>165</v>
      </c>
      <c r="AT23" s="160">
        <v>422</v>
      </c>
      <c r="AU23" s="160">
        <v>321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'[2]PANEL DE CONTROL DISTRITAL'!A24</f>
        <v>6</v>
      </c>
      <c r="B25" s="121" t="str">
        <f>'[2]PANEL DE CONTROL DISTRITAL'!B24</f>
        <v>ENTREGA</v>
      </c>
      <c r="C25" s="116" t="str">
        <f>'[2]PANEL DE CONTROL DISTRITAL'!C24</f>
        <v>Operador de Equipo Tecnológico</v>
      </c>
      <c r="D25" s="117" t="str">
        <f>'[2]PANEL DE CONTROL DISTRITAL'!D24</f>
        <v xml:space="preserve">Efectividad de entrega de CPV en MAC = </v>
      </c>
      <c r="E25" s="116" t="str">
        <f>'[2]PANEL DE CONTROL DISTRITAL'!E24</f>
        <v>(Total de credenciales entregadas / Total de credenciales solicitadas) x 100</v>
      </c>
      <c r="F25" s="118" t="str">
        <f>'[2]PANEL DE CONTROL DISTRITAL'!F24</f>
        <v>Semanal (remesa)</v>
      </c>
      <c r="G25" s="119">
        <f>'[2]PANEL DE CONTROL DISTRITAL'!G24</f>
        <v>0.9</v>
      </c>
      <c r="H25" s="27" t="str">
        <f>'[2]PANEL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159">
        <v>207</v>
      </c>
      <c r="AR25" s="159">
        <v>134</v>
      </c>
      <c r="AS25" s="159">
        <v>224</v>
      </c>
      <c r="AT25" s="159">
        <v>90</v>
      </c>
      <c r="AU25" s="159">
        <v>108</v>
      </c>
      <c r="AV25" s="109">
        <f>IFERROR(SUM(I25:AU25)/SUM(I26:AU26),0)</f>
        <v>1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'[2]PANEL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160">
        <v>207</v>
      </c>
      <c r="AR26" s="160">
        <v>134</v>
      </c>
      <c r="AS26" s="160">
        <v>224</v>
      </c>
      <c r="AT26" s="160">
        <v>90</v>
      </c>
      <c r="AU26" s="160">
        <v>108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0" customHeight="1" thickTop="1" x14ac:dyDescent="0.25"/>
  </sheetData>
  <mergeCells count="71">
    <mergeCell ref="AV25:AV26"/>
    <mergeCell ref="I29:L29"/>
    <mergeCell ref="B34:M34"/>
    <mergeCell ref="B35:G35"/>
    <mergeCell ref="H35:M35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A10:A11"/>
    <mergeCell ref="B10:B11"/>
    <mergeCell ref="C10:C11"/>
    <mergeCell ref="D10:D11"/>
    <mergeCell ref="E10:E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V10:AV11"/>
    <mergeCell ref="F10:F11"/>
    <mergeCell ref="AV6:AV9"/>
    <mergeCell ref="B7:D7"/>
    <mergeCell ref="A1:AV1"/>
    <mergeCell ref="F2:G2"/>
    <mergeCell ref="AU2:AV2"/>
    <mergeCell ref="A4:AV4"/>
    <mergeCell ref="A5:AV5"/>
    <mergeCell ref="E7:H7"/>
    <mergeCell ref="I7:AU7"/>
    <mergeCell ref="B8:AU8"/>
    <mergeCell ref="A6:A9"/>
    <mergeCell ref="B6:H6"/>
    <mergeCell ref="I6:AU6"/>
    <mergeCell ref="G10:G11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458" priority="15" operator="greaterThan">
      <formula>95%</formula>
    </cfRule>
    <cfRule type="cellIs" dxfId="457" priority="16" operator="greaterThanOrEqual">
      <formula>90%</formula>
    </cfRule>
    <cfRule type="cellIs" dxfId="456" priority="17" operator="lessThan">
      <formula>89.99%</formula>
    </cfRule>
  </conditionalFormatting>
  <conditionalFormatting sqref="AV13">
    <cfRule type="cellIs" dxfId="455" priority="12" operator="greaterThan">
      <formula>95%</formula>
    </cfRule>
    <cfRule type="cellIs" dxfId="454" priority="13" operator="greaterThanOrEqual">
      <formula>90%</formula>
    </cfRule>
    <cfRule type="cellIs" dxfId="453" priority="14" operator="lessThan">
      <formula>89.99%</formula>
    </cfRule>
  </conditionalFormatting>
  <conditionalFormatting sqref="AV16">
    <cfRule type="cellIs" dxfId="452" priority="9" operator="greaterThan">
      <formula>95%</formula>
    </cfRule>
    <cfRule type="cellIs" dxfId="451" priority="10" operator="greaterThanOrEqual">
      <formula>90%</formula>
    </cfRule>
    <cfRule type="cellIs" dxfId="450" priority="11" operator="lessThan">
      <formula>89.99%</formula>
    </cfRule>
  </conditionalFormatting>
  <conditionalFormatting sqref="AV19">
    <cfRule type="cellIs" dxfId="449" priority="6" operator="greaterThan">
      <formula>95%</formula>
    </cfRule>
    <cfRule type="cellIs" dxfId="448" priority="7" operator="greaterThanOrEqual">
      <formula>90%</formula>
    </cfRule>
    <cfRule type="cellIs" dxfId="447" priority="8" operator="lessThan">
      <formula>89.99%</formula>
    </cfRule>
  </conditionalFormatting>
  <conditionalFormatting sqref="AV25">
    <cfRule type="cellIs" dxfId="446" priority="3" operator="greaterThan">
      <formula>95%</formula>
    </cfRule>
    <cfRule type="cellIs" dxfId="445" priority="4" operator="greaterThanOrEqual">
      <formula>90%</formula>
    </cfRule>
    <cfRule type="cellIs" dxfId="444" priority="5" operator="lessThan">
      <formula>89.99%</formula>
    </cfRule>
  </conditionalFormatting>
  <conditionalFormatting sqref="AV22">
    <cfRule type="cellIs" dxfId="443" priority="1" operator="greaterThanOrEqual">
      <formula>100%</formula>
    </cfRule>
    <cfRule type="cellIs" dxfId="442" priority="2" operator="lessThan">
      <formula>99.99%</formula>
    </cfRule>
  </conditionalFormatting>
  <dataValidations count="1">
    <dataValidation showDropDown="1" showInputMessage="1" showErrorMessage="1" sqref="C21 G19:G23 G10:G11 G16:G17 G13:G14 G25:G26" xr:uid="{3E24C57F-59B4-4FAA-9CA5-9419944BBCF1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9B393-CE19-4B11-B001-4AF8E0271FF8}">
  <sheetPr>
    <tabColor rgb="FFFFFF00"/>
  </sheetPr>
  <dimension ref="A1:BH38"/>
  <sheetViews>
    <sheetView showGridLines="0" zoomScale="70" zoomScaleNormal="70" workbookViewId="0">
      <selection activeCell="A10" sqref="A10:A11"/>
    </sheetView>
  </sheetViews>
  <sheetFormatPr baseColWidth="10" defaultColWidth="11.44140625" defaultRowHeight="30" customHeight="1" x14ac:dyDescent="0.25"/>
  <cols>
    <col min="1" max="1" width="10.5546875" style="1" bestFit="1" customWidth="1"/>
    <col min="2" max="2" width="19.109375" style="1" bestFit="1" customWidth="1"/>
    <col min="3" max="3" width="19.109375" style="1" customWidth="1"/>
    <col min="4" max="4" width="14.33203125" style="1" customWidth="1"/>
    <col min="5" max="5" width="21" style="1" customWidth="1"/>
    <col min="6" max="6" width="12.88671875" style="1" customWidth="1"/>
    <col min="7" max="7" width="10.33203125" style="1" bestFit="1" customWidth="1"/>
    <col min="8" max="8" width="14.5546875" style="1" customWidth="1"/>
    <col min="9" max="47" width="10.6640625" style="1" customWidth="1"/>
    <col min="48" max="48" width="22.6640625" style="1" customWidth="1"/>
    <col min="49" max="16384" width="11.44140625" style="1"/>
  </cols>
  <sheetData>
    <row r="1" spans="1:60" ht="40.5" customHeight="1" x14ac:dyDescent="0.25">
      <c r="A1" s="99" t="str">
        <f>'PANEL DE CONTROL DISTRITAL'!A1:Q1</f>
        <v>INSTITUTO NACIONAL ELECTORAL
SISTEMA DE GESTIÓN DE LA CALIDAD
VERACRUZ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60" ht="33.75" customHeight="1" x14ac:dyDescent="0.25">
      <c r="A2" s="12"/>
      <c r="B2" s="12"/>
      <c r="C2" s="12"/>
      <c r="D2" s="9" t="s">
        <v>69</v>
      </c>
      <c r="E2" s="9">
        <v>3</v>
      </c>
      <c r="F2" s="122" t="s">
        <v>70</v>
      </c>
      <c r="G2" s="122"/>
      <c r="H2" s="22">
        <v>300352</v>
      </c>
      <c r="I2" s="21"/>
      <c r="J2" s="21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3" t="str">
        <f>'PANEL DE CONTROL DISTRITAL'!M2</f>
        <v>Fecha de corte: 31/08/2023</v>
      </c>
      <c r="AT2" s="123"/>
      <c r="AU2" s="123"/>
      <c r="AV2" s="123"/>
      <c r="AW2" s="17"/>
    </row>
    <row r="3" spans="1:60" ht="11.25" customHeight="1" thickBot="1" x14ac:dyDescent="0.3">
      <c r="A3" s="12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60" ht="30" customHeight="1" thickTop="1" thickBot="1" x14ac:dyDescent="0.3">
      <c r="A4" s="127" t="s">
        <v>71</v>
      </c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9"/>
      <c r="AX4" s="20"/>
    </row>
    <row r="5" spans="1:60" ht="5.25" customHeight="1" thickTop="1" thickBot="1" x14ac:dyDescent="0.3">
      <c r="A5" s="130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2"/>
    </row>
    <row r="6" spans="1:60" ht="18" customHeight="1" thickTop="1" thickBot="1" x14ac:dyDescent="0.3">
      <c r="A6" s="124" t="str">
        <f>'PANEL DE CONTROL DISTRITAL'!A6</f>
        <v>Número</v>
      </c>
      <c r="B6" s="125" t="str">
        <f>'PANEL DE CONTROL DISTRITAL'!B6</f>
        <v xml:space="preserve">PROCESOS SUSTANTIVOS E INDICADORES </v>
      </c>
      <c r="C6" s="125"/>
      <c r="D6" s="125"/>
      <c r="E6" s="125"/>
      <c r="F6" s="125"/>
      <c r="G6" s="125"/>
      <c r="H6" s="125"/>
      <c r="I6" s="133" t="s">
        <v>72</v>
      </c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26" t="s">
        <v>73</v>
      </c>
    </row>
    <row r="7" spans="1:60" ht="17.25" customHeight="1" thickTop="1" thickBot="1" x14ac:dyDescent="0.3">
      <c r="A7" s="124"/>
      <c r="B7" s="125" t="str">
        <f>'PANEL DE CONTROL DISTRITAL'!B7</f>
        <v>DESCRIPCIÓN</v>
      </c>
      <c r="C7" s="125"/>
      <c r="D7" s="125"/>
      <c r="E7" s="125" t="str">
        <f>'PANEL DE CONTROL DISTRITAL'!E7</f>
        <v>MEDICIÓN</v>
      </c>
      <c r="F7" s="125"/>
      <c r="G7" s="125"/>
      <c r="H7" s="125"/>
      <c r="I7" s="135" t="str">
        <f>'PANEL DE CONTROL DISTRITAL'!A5</f>
        <v>CAMPAÑA ANUAL PERMANENTE 2022-2023</v>
      </c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6"/>
      <c r="AU7" s="136"/>
      <c r="AV7" s="126"/>
    </row>
    <row r="8" spans="1:60" ht="5.25" customHeight="1" thickTop="1" thickBot="1" x14ac:dyDescent="0.3">
      <c r="A8" s="124"/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26"/>
    </row>
    <row r="9" spans="1:60" s="2" customFormat="1" ht="29.25" customHeight="1" thickTop="1" thickBot="1" x14ac:dyDescent="0.3">
      <c r="A9" s="124"/>
      <c r="B9" s="26" t="str">
        <f>'PANEL DE CONTROL DISTRITAL'!B8</f>
        <v xml:space="preserve">Proceso </v>
      </c>
      <c r="C9" s="26" t="str">
        <f>'PANEL DE CONTROL DISTRITAL'!C8</f>
        <v>Dueño de Proceso</v>
      </c>
      <c r="D9" s="26" t="str">
        <f>'PANEL DE CONTROL DISTRITAL'!D8</f>
        <v>Indicador</v>
      </c>
      <c r="E9" s="26" t="str">
        <f>'PANEL DE CONTROL DISTRITAL'!E8</f>
        <v>Cálculo</v>
      </c>
      <c r="F9" s="26" t="str">
        <f>'PANEL DE CONTROL DISTRITAL'!F8</f>
        <v xml:space="preserve">Periodo </v>
      </c>
      <c r="G9" s="26" t="str">
        <f>'PANEL DE CONTROL DISTRITAL'!G8</f>
        <v>Estimado</v>
      </c>
      <c r="H9" s="44" t="str">
        <f>'PANEL DE CONTROL DISTRITAL'!H8</f>
        <v>Nominativo</v>
      </c>
      <c r="I9" s="33" t="str">
        <f>'300151'!I9</f>
        <v>2022-53</v>
      </c>
      <c r="J9" s="33" t="str">
        <f>'300151'!J9</f>
        <v>2022-54</v>
      </c>
      <c r="K9" s="33" t="str">
        <f>'300151'!K9</f>
        <v>2022-55</v>
      </c>
      <c r="L9" s="33" t="str">
        <f>'300151'!L9</f>
        <v>2023-01</v>
      </c>
      <c r="M9" s="33" t="str">
        <f>'300151'!M9</f>
        <v>2023-02</v>
      </c>
      <c r="N9" s="33" t="str">
        <f>'300151'!N9</f>
        <v>2023-03</v>
      </c>
      <c r="O9" s="33" t="str">
        <f>'300151'!O9</f>
        <v>2023-04</v>
      </c>
      <c r="P9" s="33" t="str">
        <f>'300151'!P9</f>
        <v>2023-05</v>
      </c>
      <c r="Q9" s="33" t="str">
        <f>'300151'!Q9</f>
        <v>2023-06</v>
      </c>
      <c r="R9" s="33" t="str">
        <f>'300151'!R9</f>
        <v>2023-07</v>
      </c>
      <c r="S9" s="33" t="str">
        <f>'300151'!S9</f>
        <v>2023-08</v>
      </c>
      <c r="T9" s="33" t="str">
        <f>'300151'!T9</f>
        <v>2023-09</v>
      </c>
      <c r="U9" s="33" t="str">
        <f>'300151'!U9</f>
        <v>2023-10</v>
      </c>
      <c r="V9" s="33" t="str">
        <f>'300151'!V9</f>
        <v>2023-11</v>
      </c>
      <c r="W9" s="33" t="str">
        <f>'300151'!W9</f>
        <v>2023-12</v>
      </c>
      <c r="X9" s="33" t="str">
        <f>'300151'!X9</f>
        <v>2023-13</v>
      </c>
      <c r="Y9" s="33" t="str">
        <f>'300151'!Y9</f>
        <v>2023-14</v>
      </c>
      <c r="Z9" s="33" t="str">
        <f>'300151'!Z9</f>
        <v>2023-15</v>
      </c>
      <c r="AA9" s="33" t="str">
        <f>'300151'!AA9</f>
        <v>2023-16</v>
      </c>
      <c r="AB9" s="33" t="str">
        <f>'300151'!AB9</f>
        <v>2023-17</v>
      </c>
      <c r="AC9" s="33" t="str">
        <f>'300151'!AC9</f>
        <v>2023-18</v>
      </c>
      <c r="AD9" s="33" t="str">
        <f>'300151'!AD9</f>
        <v>2023-19</v>
      </c>
      <c r="AE9" s="33" t="str">
        <f>'300151'!AE9</f>
        <v>2023-20</v>
      </c>
      <c r="AF9" s="33" t="str">
        <f>'300151'!AF9</f>
        <v>2023-21</v>
      </c>
      <c r="AG9" s="33" t="str">
        <f>'300151'!AG9</f>
        <v>2023-22</v>
      </c>
      <c r="AH9" s="33" t="str">
        <f>'300151'!AH9</f>
        <v>2023-23</v>
      </c>
      <c r="AI9" s="33" t="str">
        <f>'300151'!AI9</f>
        <v>2023-24</v>
      </c>
      <c r="AJ9" s="33" t="str">
        <f>'300151'!AJ9</f>
        <v>2023-25</v>
      </c>
      <c r="AK9" s="33" t="str">
        <f>'300151'!AK9</f>
        <v>2023-26</v>
      </c>
      <c r="AL9" s="33" t="str">
        <f>'300151'!AL9</f>
        <v>2023-27</v>
      </c>
      <c r="AM9" s="33" t="str">
        <f>'300151'!AM9</f>
        <v>2023-28</v>
      </c>
      <c r="AN9" s="33" t="str">
        <f>'300151'!AN9</f>
        <v>2023-29</v>
      </c>
      <c r="AO9" s="33" t="str">
        <f>'300151'!AO9</f>
        <v>2023-30</v>
      </c>
      <c r="AP9" s="33" t="str">
        <f>'300151'!AP9</f>
        <v>2023-31</v>
      </c>
      <c r="AQ9" s="33" t="str">
        <f>'300151'!AQ9</f>
        <v>2023-32</v>
      </c>
      <c r="AR9" s="33" t="str">
        <f>'300151'!AR9</f>
        <v>2023-33</v>
      </c>
      <c r="AS9" s="33" t="str">
        <f>'300151'!AS9</f>
        <v>2023-34</v>
      </c>
      <c r="AT9" s="33" t="str">
        <f>'300151'!AT9</f>
        <v>2023-35</v>
      </c>
      <c r="AU9" s="33" t="str">
        <f>'300151'!AU9</f>
        <v>2023-36</v>
      </c>
      <c r="AV9" s="126"/>
    </row>
    <row r="10" spans="1:60" s="2" customFormat="1" ht="50.1" customHeight="1" thickTop="1" thickBot="1" x14ac:dyDescent="0.3">
      <c r="A10" s="120">
        <f>'[2]PANEL DE CONTROL DISTRITAL'!A9</f>
        <v>1</v>
      </c>
      <c r="B10" s="121" t="str">
        <f>'[2]PANEL DE CONTROL DISTRITAL'!B9</f>
        <v>ENTREVISTA</v>
      </c>
      <c r="C10" s="116" t="str">
        <f>'[2]PANEL DE CONTROL DISTRITAL'!C9</f>
        <v xml:space="preserve"> Auxiliar de Atención Ciudadana</v>
      </c>
      <c r="D10" s="117" t="str">
        <f>'[2]PANEL DE CONTROL DISTRITAL'!D9</f>
        <v>Efectividad de la entrevista =</v>
      </c>
      <c r="E10" s="116" t="str">
        <f>'[2]PANEL DE CONTROL DISTRITAL'!E9</f>
        <v>(Número de trámites aplicados / (Número de fichas requisitadas - Notificaciones de improcedencia de trámite)) x 100</v>
      </c>
      <c r="F10" s="118" t="str">
        <f>'[2]PANEL DE CONTROL DISTRITAL'!F9</f>
        <v>Semanal (remesa)</v>
      </c>
      <c r="G10" s="119">
        <f>'[2]PANEL DE CONTROL DISTRITAL'!G9</f>
        <v>0.9</v>
      </c>
      <c r="H10" s="27" t="str">
        <f>'[2]PANEL DE CONTROL DISTRITAL'!H9</f>
        <v>Número de trámites aplicados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159">
        <v>232</v>
      </c>
      <c r="AR10" s="159">
        <v>250</v>
      </c>
      <c r="AS10" s="159">
        <v>271</v>
      </c>
      <c r="AT10" s="159">
        <v>269</v>
      </c>
      <c r="AU10" s="159">
        <v>198</v>
      </c>
      <c r="AV10" s="109">
        <f>IFERROR(SUM(I10:AU10)/SUM(I11:AU11),0)</f>
        <v>1</v>
      </c>
    </row>
    <row r="11" spans="1:60" s="2" customFormat="1" ht="50.1" customHeight="1" thickTop="1" thickBot="1" x14ac:dyDescent="0.3">
      <c r="A11" s="120"/>
      <c r="B11" s="121"/>
      <c r="C11" s="116"/>
      <c r="D11" s="117"/>
      <c r="E11" s="116"/>
      <c r="F11" s="118"/>
      <c r="G11" s="119"/>
      <c r="H11" s="27" t="str">
        <f>'[2]PANEL DE CONTROL DISTRITAL'!H10</f>
        <v>Número de fichas requisitadas - Notificaciones de improcedencia de trámite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160">
        <v>232</v>
      </c>
      <c r="AR11" s="160">
        <v>250</v>
      </c>
      <c r="AS11" s="160">
        <v>271</v>
      </c>
      <c r="AT11" s="160">
        <v>269</v>
      </c>
      <c r="AU11" s="160">
        <v>198</v>
      </c>
      <c r="AV11" s="109"/>
    </row>
    <row r="12" spans="1:60" s="47" customFormat="1" ht="8.1" customHeight="1" thickTop="1" thickBot="1" x14ac:dyDescent="0.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</row>
    <row r="13" spans="1:60" s="3" customFormat="1" ht="50.1" customHeight="1" thickTop="1" thickBot="1" x14ac:dyDescent="0.3">
      <c r="A13" s="120">
        <f>'[2]PANEL DE CONTROL DISTRITAL'!A12</f>
        <v>2</v>
      </c>
      <c r="B13" s="121" t="str">
        <f>'[2]PANEL DE CONTROL DISTRITAL'!B12</f>
        <v>TRÁMITE</v>
      </c>
      <c r="C13" s="116" t="str">
        <f>'[2]PANEL DE CONTROL DISTRITAL'!C12</f>
        <v>Operador de Equipo Tecnológico</v>
      </c>
      <c r="D13" s="117" t="str">
        <f>'[2]PANEL DE CONTROL DISTRITAL'!D12</f>
        <v>Trámites exitosos efectivos=</v>
      </c>
      <c r="E13" s="116" t="str">
        <f>'[2]PANEL DE CONTROL DISTRITAL'!E12</f>
        <v>(Número de trámites exitosos / Número de trámites aplicados) x 100</v>
      </c>
      <c r="F13" s="118" t="str">
        <f>'[2]PANEL DE CONTROL DISTRITAL'!F12</f>
        <v>Semanal (remesa)</v>
      </c>
      <c r="G13" s="119">
        <f>'[2]PANEL DE CONTROL DISTRITAL'!G12</f>
        <v>0.9</v>
      </c>
      <c r="H13" s="27" t="str">
        <f>'[2]PANEL DE CONTROL DISTRITAL'!H12</f>
        <v>Número de trámites exitosos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0</v>
      </c>
      <c r="AM13" s="25">
        <v>0</v>
      </c>
      <c r="AN13" s="25">
        <v>0</v>
      </c>
      <c r="AO13" s="25">
        <v>0</v>
      </c>
      <c r="AP13" s="25">
        <v>0</v>
      </c>
      <c r="AQ13" s="159">
        <v>232</v>
      </c>
      <c r="AR13" s="159">
        <v>250</v>
      </c>
      <c r="AS13" s="159">
        <v>271</v>
      </c>
      <c r="AT13" s="159">
        <v>269</v>
      </c>
      <c r="AU13" s="159">
        <v>198</v>
      </c>
      <c r="AV13" s="109">
        <f>IFERROR(SUM(I13:AU13)/SUM(I14:AU14),0)</f>
        <v>1</v>
      </c>
    </row>
    <row r="14" spans="1:60" s="3" customFormat="1" ht="50.1" customHeight="1" thickTop="1" thickBot="1" x14ac:dyDescent="0.3">
      <c r="A14" s="120"/>
      <c r="B14" s="121"/>
      <c r="C14" s="116"/>
      <c r="D14" s="117"/>
      <c r="E14" s="116"/>
      <c r="F14" s="118"/>
      <c r="G14" s="119"/>
      <c r="H14" s="27" t="str">
        <f>'[2]PANEL DE CONTROL DISTRITAL'!H13</f>
        <v>Número de trámites aplicados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160">
        <v>232</v>
      </c>
      <c r="AR14" s="160">
        <v>250</v>
      </c>
      <c r="AS14" s="160">
        <v>271</v>
      </c>
      <c r="AT14" s="160">
        <v>269</v>
      </c>
      <c r="AU14" s="160">
        <v>198</v>
      </c>
      <c r="AV14" s="109"/>
    </row>
    <row r="15" spans="1:60" s="47" customFormat="1" ht="8.1" customHeight="1" thickTop="1" thickBot="1" x14ac:dyDescent="0.3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</row>
    <row r="16" spans="1:60" s="3" customFormat="1" ht="50.1" customHeight="1" thickTop="1" thickBot="1" x14ac:dyDescent="0.3">
      <c r="A16" s="120">
        <f>'[2]PANEL DE CONTROL DISTRITAL'!A15</f>
        <v>3</v>
      </c>
      <c r="B16" s="121" t="str">
        <f>'[2]PANEL DE CONTROL DISTRITAL'!B15</f>
        <v>TRANSFERENCIA</v>
      </c>
      <c r="C16" s="116" t="str">
        <f>'[2]PANEL DE CONTROL DISTRITAL'!C15</f>
        <v>Responsable de Módulo</v>
      </c>
      <c r="D16" s="117" t="str">
        <f>'[2]PANEL DE CONTROL DISTRITAL'!D15</f>
        <v xml:space="preserve">Transacciones exitosas = </v>
      </c>
      <c r="E16" s="116" t="str">
        <f>'[2]PANEL DE CONTROL DISTRITAL'!E15</f>
        <v>(Número de Archivos de Transacción aceptados /Total de Archivos de Transacción procesados) x100</v>
      </c>
      <c r="F16" s="118" t="str">
        <f>'[2]PANEL DE CONTROL DISTRITAL'!F15</f>
        <v>Semanal (remesa)</v>
      </c>
      <c r="G16" s="119">
        <f>'[2]PANEL DE CONTROL DISTRITAL'!G15</f>
        <v>0.9</v>
      </c>
      <c r="H16" s="27" t="str">
        <f>'[2]PANEL DE CONTROL DISTRITAL'!H15</f>
        <v>Número de Archivos de Transacción aceptados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159">
        <v>232</v>
      </c>
      <c r="AR16" s="159">
        <v>250</v>
      </c>
      <c r="AS16" s="159">
        <v>271</v>
      </c>
      <c r="AT16" s="159">
        <v>269</v>
      </c>
      <c r="AU16" s="159">
        <v>198</v>
      </c>
      <c r="AV16" s="109">
        <f>IFERROR(SUM(I16:AU16)/SUM(I17:AU17),0)</f>
        <v>1</v>
      </c>
    </row>
    <row r="17" spans="1:60" s="3" customFormat="1" ht="50.1" customHeight="1" thickTop="1" thickBot="1" x14ac:dyDescent="0.3">
      <c r="A17" s="120"/>
      <c r="B17" s="121"/>
      <c r="C17" s="116"/>
      <c r="D17" s="117"/>
      <c r="E17" s="116"/>
      <c r="F17" s="118"/>
      <c r="G17" s="119"/>
      <c r="H17" s="27" t="str">
        <f>'[2]PANEL DE CONTROL DISTRITAL'!H16</f>
        <v>Total de Archivos de Transacción procesados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160">
        <v>232</v>
      </c>
      <c r="AR17" s="160">
        <v>250</v>
      </c>
      <c r="AS17" s="160">
        <v>271</v>
      </c>
      <c r="AT17" s="160">
        <v>269</v>
      </c>
      <c r="AU17" s="160">
        <v>198</v>
      </c>
      <c r="AV17" s="109"/>
    </row>
    <row r="18" spans="1:60" s="47" customFormat="1" ht="8.1" customHeight="1" thickTop="1" thickBot="1" x14ac:dyDescent="0.3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</row>
    <row r="19" spans="1:60" s="3" customFormat="1" ht="50.1" customHeight="1" thickTop="1" thickBot="1" x14ac:dyDescent="0.3">
      <c r="A19" s="120">
        <f>'[2]PANEL DE CONTROL DISTRITAL'!A18</f>
        <v>4</v>
      </c>
      <c r="B19" s="121" t="str">
        <f>'[2]PANEL DE CONTROL DISTRITAL'!B18</f>
        <v>CONCILIACIÓN</v>
      </c>
      <c r="C19" s="116" t="str">
        <f>'[2]PANEL DE CONTROL DISTRITAL'!C18</f>
        <v>Responsable de Módulo</v>
      </c>
      <c r="D19" s="117" t="str">
        <f>'[2]PANEL DE CONTROL DISTRITAL'!D18</f>
        <v xml:space="preserve">Credenciales disponibles para entrega = </v>
      </c>
      <c r="E19" s="116" t="str">
        <f>'[2]PANEL DE CONTROL DISTRITAL'!E18</f>
        <v>((Credenciales recibidas - credenciales inconsistentes) / Credenciales recibidas) x 100</v>
      </c>
      <c r="F19" s="118" t="str">
        <f>'[2]PANEL DE CONTROL DISTRITAL'!F18</f>
        <v>Semanal (remesa)</v>
      </c>
      <c r="G19" s="119">
        <f>'[2]PANEL DE CONTROL DISTRITAL'!G18</f>
        <v>0.9</v>
      </c>
      <c r="H19" s="27" t="str">
        <f>'[2]PANEL DE CONTROL DISTRITAL'!H18</f>
        <v xml:space="preserve">Credenciales Recibidas - Credenciales inconsistentes 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159">
        <v>899</v>
      </c>
      <c r="AR19" s="159">
        <v>323</v>
      </c>
      <c r="AS19" s="159">
        <v>408</v>
      </c>
      <c r="AT19" s="159">
        <v>249</v>
      </c>
      <c r="AU19" s="159">
        <v>0</v>
      </c>
      <c r="AV19" s="109">
        <f>IFERROR(SUM(I19:AU19)/SUM(I20:AU20),0)</f>
        <v>1</v>
      </c>
    </row>
    <row r="20" spans="1:60" s="3" customFormat="1" ht="50.1" customHeight="1" thickTop="1" thickBot="1" x14ac:dyDescent="0.3">
      <c r="A20" s="120"/>
      <c r="B20" s="121"/>
      <c r="C20" s="116"/>
      <c r="D20" s="117"/>
      <c r="E20" s="116"/>
      <c r="F20" s="118"/>
      <c r="G20" s="119"/>
      <c r="H20" s="27" t="str">
        <f>'[2]PANEL DE CONTROL DISTRITAL'!H19</f>
        <v xml:space="preserve">Credenciales recibidas 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160">
        <v>899</v>
      </c>
      <c r="AR20" s="160">
        <v>323</v>
      </c>
      <c r="AS20" s="160">
        <v>408</v>
      </c>
      <c r="AT20" s="160">
        <v>249</v>
      </c>
      <c r="AU20" s="160">
        <v>0</v>
      </c>
      <c r="AV20" s="109"/>
    </row>
    <row r="21" spans="1:60" s="47" customFormat="1" ht="8.1" customHeight="1" thickTop="1" thickBot="1" x14ac:dyDescent="0.3">
      <c r="A21" s="48"/>
      <c r="B21" s="49"/>
      <c r="C21" s="50"/>
      <c r="D21" s="51"/>
      <c r="E21" s="50"/>
      <c r="F21" s="52"/>
      <c r="G21" s="53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 s="3" customFormat="1" ht="50.1" customHeight="1" thickTop="1" thickBot="1" x14ac:dyDescent="0.3">
      <c r="A22" s="120">
        <f>'[2]PANEL DE CONTROL DISTRITAL'!A21</f>
        <v>5</v>
      </c>
      <c r="B22" s="121" t="str">
        <f>'[2]PANEL DE CONTROL DISTRITAL'!B21</f>
        <v>CONCILIACIÓN</v>
      </c>
      <c r="C22" s="116" t="str">
        <f>'[2]PANEL DE CONTROL DISTRITAL'!C21</f>
        <v>Responsable de Módulo</v>
      </c>
      <c r="D22" s="117" t="str">
        <f>'[2]PANEL DE CONTROL DISTRITAL'!D21</f>
        <v xml:space="preserve">Credenciales disponibles para entrega = </v>
      </c>
      <c r="E22" s="116" t="str">
        <f>'[2]PANEL DE CONTROL DISTRITAL'!E21</f>
        <v>(Credenciales en resguardo / Credenciales totales en SIIRFE disponibles para entrega) x 100</v>
      </c>
      <c r="F22" s="118" t="str">
        <f>'[2]PANEL DE CONTROL DISTRITAL'!F21</f>
        <v>Semanal (remesa)</v>
      </c>
      <c r="G22" s="119">
        <f>'[2]PANEL DE CONTROL DISTRITAL'!G21</f>
        <v>1</v>
      </c>
      <c r="H22" s="27" t="str">
        <f>'[2]PANEL DE CONTROL DISTRITAL'!H21</f>
        <v>Credenciales en resguardo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159">
        <v>833</v>
      </c>
      <c r="AR22" s="159">
        <v>818</v>
      </c>
      <c r="AS22" s="159">
        <v>892</v>
      </c>
      <c r="AT22" s="159">
        <v>893</v>
      </c>
      <c r="AU22" s="159">
        <v>653</v>
      </c>
      <c r="AV22" s="109">
        <f>IFERROR(SUM(I22:AU22)/SUM(I23:AU23),0)</f>
        <v>1</v>
      </c>
    </row>
    <row r="23" spans="1:60" s="3" customFormat="1" ht="50.1" customHeight="1" thickTop="1" thickBot="1" x14ac:dyDescent="0.3">
      <c r="A23" s="120"/>
      <c r="B23" s="121"/>
      <c r="C23" s="116"/>
      <c r="D23" s="117"/>
      <c r="E23" s="116"/>
      <c r="F23" s="118"/>
      <c r="G23" s="119"/>
      <c r="H23" s="27" t="str">
        <f>'[2]PANEL DE CONTROL DISTRITAL'!H22</f>
        <v>Credenciales totales en SIIRFE disponibles para entrega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160">
        <v>833</v>
      </c>
      <c r="AR23" s="160">
        <v>818</v>
      </c>
      <c r="AS23" s="160">
        <v>892</v>
      </c>
      <c r="AT23" s="160">
        <v>893</v>
      </c>
      <c r="AU23" s="160">
        <v>653</v>
      </c>
      <c r="AV23" s="109"/>
    </row>
    <row r="24" spans="1:60" s="4" customFormat="1" ht="15" thickTop="1" thickBot="1" x14ac:dyDescent="0.3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  <c r="AV24" s="120"/>
    </row>
    <row r="25" spans="1:60" ht="50.1" customHeight="1" thickTop="1" thickBot="1" x14ac:dyDescent="0.3">
      <c r="A25" s="120">
        <f>'[2]PANEL DE CONTROL DISTRITAL'!A24</f>
        <v>6</v>
      </c>
      <c r="B25" s="121" t="str">
        <f>'[2]PANEL DE CONTROL DISTRITAL'!B24</f>
        <v>ENTREGA</v>
      </c>
      <c r="C25" s="116" t="str">
        <f>'[2]PANEL DE CONTROL DISTRITAL'!C24</f>
        <v>Operador de Equipo Tecnológico</v>
      </c>
      <c r="D25" s="117" t="str">
        <f>'[2]PANEL DE CONTROL DISTRITAL'!D24</f>
        <v xml:space="preserve">Efectividad de entrega de CPV en MAC = </v>
      </c>
      <c r="E25" s="116" t="str">
        <f>'[2]PANEL DE CONTROL DISTRITAL'!E24</f>
        <v>(Total de credenciales entregadas / Total de credenciales solicitadas) x 100</v>
      </c>
      <c r="F25" s="118" t="str">
        <f>'[2]PANEL DE CONTROL DISTRITAL'!F24</f>
        <v>Semanal (remesa)</v>
      </c>
      <c r="G25" s="119">
        <f>'[2]PANEL DE CONTROL DISTRITAL'!G24</f>
        <v>0.9</v>
      </c>
      <c r="H25" s="27" t="str">
        <f>'[2]PANEL DE CONTROL DISTRITAL'!H24</f>
        <v xml:space="preserve">Total de credenciales entregadas 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159">
        <v>294</v>
      </c>
      <c r="AR25" s="159">
        <v>338</v>
      </c>
      <c r="AS25" s="159">
        <v>334</v>
      </c>
      <c r="AT25" s="159">
        <v>248</v>
      </c>
      <c r="AU25" s="159">
        <v>0</v>
      </c>
      <c r="AV25" s="109">
        <f>IFERROR(SUM(I25:AU25)/SUM(I26:AU26),0)</f>
        <v>1</v>
      </c>
    </row>
    <row r="26" spans="1:60" ht="50.1" customHeight="1" thickTop="1" thickBot="1" x14ac:dyDescent="0.3">
      <c r="A26" s="120"/>
      <c r="B26" s="121"/>
      <c r="C26" s="116"/>
      <c r="D26" s="117"/>
      <c r="E26" s="116"/>
      <c r="F26" s="118"/>
      <c r="G26" s="119"/>
      <c r="H26" s="27" t="str">
        <f>'[2]PANEL DE CONTROL DISTRITAL'!H25</f>
        <v xml:space="preserve"> Total de credenciales solicitadas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160">
        <v>294</v>
      </c>
      <c r="AR26" s="160">
        <v>338</v>
      </c>
      <c r="AS26" s="160">
        <v>334</v>
      </c>
      <c r="AT26" s="160">
        <v>248</v>
      </c>
      <c r="AU26" s="160">
        <v>0</v>
      </c>
      <c r="AV26" s="109"/>
    </row>
    <row r="27" spans="1:60" ht="15.75" customHeight="1" thickTop="1" x14ac:dyDescent="0.25">
      <c r="B27" s="1" t="s">
        <v>113</v>
      </c>
      <c r="H27" s="57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14"/>
    </row>
    <row r="28" spans="1:60" ht="15.75" customHeight="1" x14ac:dyDescent="0.25">
      <c r="H28" s="59"/>
    </row>
    <row r="29" spans="1:60" ht="15.75" customHeight="1" x14ac:dyDescent="0.25">
      <c r="H29" s="59"/>
      <c r="I29" s="110" t="s">
        <v>114</v>
      </c>
      <c r="J29" s="110"/>
      <c r="K29" s="110"/>
      <c r="L29" s="110"/>
    </row>
    <row r="30" spans="1:60" ht="15.75" customHeight="1" x14ac:dyDescent="0.25">
      <c r="H30" s="59"/>
      <c r="I30" s="28"/>
      <c r="J30" s="29" t="s">
        <v>115</v>
      </c>
      <c r="K30" s="29"/>
      <c r="L30" s="29"/>
    </row>
    <row r="31" spans="1:60" ht="39" customHeight="1" x14ac:dyDescent="0.25">
      <c r="H31" s="59"/>
      <c r="I31" s="30"/>
      <c r="J31" s="29" t="s">
        <v>116</v>
      </c>
      <c r="K31" s="29"/>
      <c r="L31" s="29"/>
    </row>
    <row r="32" spans="1:60" ht="30" customHeight="1" x14ac:dyDescent="0.25">
      <c r="H32" s="59"/>
      <c r="I32" s="31"/>
      <c r="J32" s="29" t="s">
        <v>117</v>
      </c>
      <c r="K32" s="29"/>
      <c r="L32" s="29"/>
    </row>
    <row r="33" spans="2:13" ht="30" customHeight="1" thickBot="1" x14ac:dyDescent="0.3">
      <c r="H33" s="59"/>
      <c r="I33" s="29"/>
      <c r="J33" s="29"/>
      <c r="K33" s="29"/>
      <c r="L33" s="29"/>
    </row>
    <row r="34" spans="2:13" ht="30" customHeight="1" thickTop="1" thickBot="1" x14ac:dyDescent="0.3">
      <c r="B34" s="111" t="s">
        <v>118</v>
      </c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2"/>
    </row>
    <row r="35" spans="2:13" ht="30" customHeight="1" thickTop="1" thickBot="1" x14ac:dyDescent="0.3">
      <c r="B35" s="113" t="s">
        <v>119</v>
      </c>
      <c r="C35" s="113"/>
      <c r="D35" s="113"/>
      <c r="E35" s="113"/>
      <c r="F35" s="113"/>
      <c r="G35" s="114"/>
      <c r="H35" s="115" t="s">
        <v>120</v>
      </c>
      <c r="I35" s="113"/>
      <c r="J35" s="113"/>
      <c r="K35" s="113"/>
      <c r="L35" s="113"/>
      <c r="M35" s="114"/>
    </row>
    <row r="36" spans="2:13" ht="30" customHeight="1" thickTop="1" x14ac:dyDescent="0.25">
      <c r="B36" s="103"/>
      <c r="C36" s="104"/>
      <c r="D36" s="104"/>
      <c r="E36" s="104"/>
      <c r="F36" s="104"/>
      <c r="G36" s="105"/>
      <c r="H36" s="103"/>
      <c r="I36" s="104"/>
      <c r="J36" s="104"/>
      <c r="K36" s="104"/>
      <c r="L36" s="104"/>
      <c r="M36" s="105"/>
    </row>
    <row r="37" spans="2:13" ht="30" customHeight="1" thickBot="1" x14ac:dyDescent="0.3">
      <c r="B37" s="106"/>
      <c r="C37" s="107"/>
      <c r="D37" s="107"/>
      <c r="E37" s="107"/>
      <c r="F37" s="107"/>
      <c r="G37" s="108"/>
      <c r="H37" s="106"/>
      <c r="I37" s="107"/>
      <c r="J37" s="107"/>
      <c r="K37" s="107"/>
      <c r="L37" s="107"/>
      <c r="M37" s="108"/>
    </row>
    <row r="38" spans="2:13" ht="30" customHeight="1" thickTop="1" x14ac:dyDescent="0.25"/>
  </sheetData>
  <mergeCells count="71">
    <mergeCell ref="AV10:AV11"/>
    <mergeCell ref="F10:F11"/>
    <mergeCell ref="AV6:AV9"/>
    <mergeCell ref="B7:D7"/>
    <mergeCell ref="A1:AV1"/>
    <mergeCell ref="F2:G2"/>
    <mergeCell ref="AS2:AV2"/>
    <mergeCell ref="A4:AV4"/>
    <mergeCell ref="A5:AV5"/>
    <mergeCell ref="E7:H7"/>
    <mergeCell ref="I7:AU7"/>
    <mergeCell ref="B8:AU8"/>
    <mergeCell ref="A6:A9"/>
    <mergeCell ref="B6:H6"/>
    <mergeCell ref="I6:AU6"/>
    <mergeCell ref="G10:G11"/>
    <mergeCell ref="A12:AV12"/>
    <mergeCell ref="A13:A14"/>
    <mergeCell ref="B13:B14"/>
    <mergeCell ref="C13:C14"/>
    <mergeCell ref="D13:D14"/>
    <mergeCell ref="E13:E14"/>
    <mergeCell ref="F13:F14"/>
    <mergeCell ref="G13:G14"/>
    <mergeCell ref="AV13:AV14"/>
    <mergeCell ref="A10:A11"/>
    <mergeCell ref="B10:B11"/>
    <mergeCell ref="C10:C11"/>
    <mergeCell ref="D10:D11"/>
    <mergeCell ref="E10:E11"/>
    <mergeCell ref="A15:AV15"/>
    <mergeCell ref="A16:A17"/>
    <mergeCell ref="B16:B17"/>
    <mergeCell ref="C16:C17"/>
    <mergeCell ref="D16:D17"/>
    <mergeCell ref="E16:E17"/>
    <mergeCell ref="F16:F17"/>
    <mergeCell ref="G16:G17"/>
    <mergeCell ref="AV16:AV17"/>
    <mergeCell ref="E22:E23"/>
    <mergeCell ref="F22:F23"/>
    <mergeCell ref="A18:AV18"/>
    <mergeCell ref="A19:A20"/>
    <mergeCell ref="B19:B20"/>
    <mergeCell ref="C19:C20"/>
    <mergeCell ref="D19:D20"/>
    <mergeCell ref="E19:E20"/>
    <mergeCell ref="F19:F20"/>
    <mergeCell ref="G19:G20"/>
    <mergeCell ref="AV19:AV20"/>
    <mergeCell ref="B36:G37"/>
    <mergeCell ref="H36:M37"/>
    <mergeCell ref="G22:G23"/>
    <mergeCell ref="AV22:AV23"/>
    <mergeCell ref="A24:AV24"/>
    <mergeCell ref="A25:A26"/>
    <mergeCell ref="B25:B26"/>
    <mergeCell ref="C25:C26"/>
    <mergeCell ref="D25:D26"/>
    <mergeCell ref="E25:E26"/>
    <mergeCell ref="F25:F26"/>
    <mergeCell ref="G25:G26"/>
    <mergeCell ref="A22:A23"/>
    <mergeCell ref="B22:B23"/>
    <mergeCell ref="C22:C23"/>
    <mergeCell ref="D22:D23"/>
    <mergeCell ref="AV25:AV26"/>
    <mergeCell ref="I29:L29"/>
    <mergeCell ref="B34:M34"/>
    <mergeCell ref="B35:G35"/>
    <mergeCell ref="H35:M35"/>
  </mergeCells>
  <conditionalFormatting sqref="I21:AU21">
    <cfRule type="colorScale" priority="18">
      <colorScale>
        <cfvo type="min"/>
        <cfvo type="percentile" val="50"/>
        <cfvo type="max"/>
        <color rgb="FFE98BD7"/>
        <color rgb="FFD5007F"/>
        <color rgb="FF950054"/>
      </colorScale>
    </cfRule>
  </conditionalFormatting>
  <conditionalFormatting sqref="AV10">
    <cfRule type="cellIs" dxfId="441" priority="15" operator="greaterThan">
      <formula>95%</formula>
    </cfRule>
    <cfRule type="cellIs" dxfId="440" priority="16" operator="greaterThanOrEqual">
      <formula>90%</formula>
    </cfRule>
    <cfRule type="cellIs" dxfId="439" priority="17" operator="lessThan">
      <formula>89.99%</formula>
    </cfRule>
  </conditionalFormatting>
  <conditionalFormatting sqref="AV13">
    <cfRule type="cellIs" dxfId="438" priority="12" operator="greaterThan">
      <formula>95%</formula>
    </cfRule>
    <cfRule type="cellIs" dxfId="437" priority="13" operator="greaterThanOrEqual">
      <formula>90%</formula>
    </cfRule>
    <cfRule type="cellIs" dxfId="436" priority="14" operator="lessThan">
      <formula>89.99%</formula>
    </cfRule>
  </conditionalFormatting>
  <conditionalFormatting sqref="AV16">
    <cfRule type="cellIs" dxfId="435" priority="9" operator="greaterThan">
      <formula>95%</formula>
    </cfRule>
    <cfRule type="cellIs" dxfId="434" priority="10" operator="greaterThanOrEqual">
      <formula>90%</formula>
    </cfRule>
    <cfRule type="cellIs" dxfId="433" priority="11" operator="lessThan">
      <formula>89.99%</formula>
    </cfRule>
  </conditionalFormatting>
  <conditionalFormatting sqref="AV19">
    <cfRule type="cellIs" dxfId="432" priority="6" operator="greaterThan">
      <formula>95%</formula>
    </cfRule>
    <cfRule type="cellIs" dxfId="431" priority="7" operator="greaterThanOrEqual">
      <formula>90%</formula>
    </cfRule>
    <cfRule type="cellIs" dxfId="430" priority="8" operator="lessThan">
      <formula>89.99%</formula>
    </cfRule>
  </conditionalFormatting>
  <conditionalFormatting sqref="AV25">
    <cfRule type="cellIs" dxfId="429" priority="3" operator="greaterThan">
      <formula>95%</formula>
    </cfRule>
    <cfRule type="cellIs" dxfId="428" priority="4" operator="greaterThanOrEqual">
      <formula>90%</formula>
    </cfRule>
    <cfRule type="cellIs" dxfId="427" priority="5" operator="lessThan">
      <formula>89.99%</formula>
    </cfRule>
  </conditionalFormatting>
  <conditionalFormatting sqref="AV22">
    <cfRule type="cellIs" dxfId="426" priority="1" operator="greaterThanOrEqual">
      <formula>100%</formula>
    </cfRule>
    <cfRule type="cellIs" dxfId="425" priority="2" operator="lessThan">
      <formula>99.99%</formula>
    </cfRule>
  </conditionalFormatting>
  <dataValidations count="1">
    <dataValidation showDropDown="1" showInputMessage="1" showErrorMessage="1" sqref="C21 G19:G23 G10:G11 G16:G17 G13:G14 G25:G26" xr:uid="{2CAB36BA-8594-4102-8E02-0EFA30248923}"/>
  </dataValidations>
  <printOptions horizontalCentered="1"/>
  <pageMargins left="0.23622047244094491" right="0.23622047244094491" top="0.74803149606299213" bottom="0.74803149606299213" header="0.31496062992125984" footer="0.31496062992125984"/>
  <pageSetup scale="6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1BCE9DAE199DE4BB0B5BC2254F95805" ma:contentTypeVersion="15" ma:contentTypeDescription="Crear nuevo documento." ma:contentTypeScope="" ma:versionID="fe0e296cc0421bd21bbe99a138edebe7">
  <xsd:schema xmlns:xsd="http://www.w3.org/2001/XMLSchema" xmlns:xs="http://www.w3.org/2001/XMLSchema" xmlns:p="http://schemas.microsoft.com/office/2006/metadata/properties" xmlns:ns2="74eb0004-5b59-4cc2-a029-bf033d81274e" xmlns:ns3="44435871-716b-4a09-a0ae-cb838e896ba6" targetNamespace="http://schemas.microsoft.com/office/2006/metadata/properties" ma:root="true" ma:fieldsID="8a464c53898a67918d8c8849e4041b87" ns2:_="" ns3:_="">
    <xsd:import namespace="74eb0004-5b59-4cc2-a029-bf033d81274e"/>
    <xsd:import namespace="44435871-716b-4a09-a0ae-cb838e896b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eb0004-5b59-4cc2-a029-bf033d8127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b5fe629f-dcd0-4f79-bd36-f65a702dfa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35871-716b-4a09-a0ae-cb838e896ba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1c61e8a-a9a8-414c-8364-572f1e4acf09}" ma:internalName="TaxCatchAll" ma:showField="CatchAllData" ma:web="44435871-716b-4a09-a0ae-cb838e896b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435871-716b-4a09-a0ae-cb838e896ba6" xsi:nil="true"/>
    <lcf76f155ced4ddcb4097134ff3c332f xmlns="74eb0004-5b59-4cc2-a029-bf033d8127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4FC1A81-9E6B-41C7-9F3D-FADA198D60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6C9B4C-E1C5-4565-BDF7-84EFED13AD7A}"/>
</file>

<file path=customXml/itemProps3.xml><?xml version="1.0" encoding="utf-8"?>
<ds:datastoreItem xmlns:ds="http://schemas.openxmlformats.org/officeDocument/2006/customXml" ds:itemID="{C3185E0A-896A-4DE9-8F71-746092AC2565}">
  <ds:schemaRefs>
    <ds:schemaRef ds:uri="http://schemas.microsoft.com/office/2006/metadata/properties"/>
    <ds:schemaRef ds:uri="http://schemas.microsoft.com/office/infopath/2007/PartnerControls"/>
    <ds:schemaRef ds:uri="34ea63e3-c62b-47a4-bfe0-191403c37f0a"/>
    <ds:schemaRef ds:uri="52b7d710-eb79-4643-90c2-b9c41db4cdb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71</vt:i4>
      </vt:variant>
      <vt:variant>
        <vt:lpstr>Rangos con nombre</vt:lpstr>
      </vt:variant>
      <vt:variant>
        <vt:i4>71</vt:i4>
      </vt:variant>
    </vt:vector>
  </HeadingPairs>
  <TitlesOfParts>
    <vt:vector size="142" baseType="lpstr">
      <vt:lpstr>PANEL DE CONTROL DISTRITAL</vt:lpstr>
      <vt:lpstr>300151</vt:lpstr>
      <vt:lpstr>300152</vt:lpstr>
      <vt:lpstr>300153</vt:lpstr>
      <vt:lpstr>300251</vt:lpstr>
      <vt:lpstr>300252</vt:lpstr>
      <vt:lpstr>300253</vt:lpstr>
      <vt:lpstr>300254</vt:lpstr>
      <vt:lpstr>300352</vt:lpstr>
      <vt:lpstr>300353</vt:lpstr>
      <vt:lpstr>300451</vt:lpstr>
      <vt:lpstr>300452</vt:lpstr>
      <vt:lpstr>300551</vt:lpstr>
      <vt:lpstr>300552</vt:lpstr>
      <vt:lpstr>300553</vt:lpstr>
      <vt:lpstr>300651</vt:lpstr>
      <vt:lpstr>300652</vt:lpstr>
      <vt:lpstr>300653</vt:lpstr>
      <vt:lpstr>300751</vt:lpstr>
      <vt:lpstr>300752</vt:lpstr>
      <vt:lpstr>300753</vt:lpstr>
      <vt:lpstr>300754</vt:lpstr>
      <vt:lpstr>300851</vt:lpstr>
      <vt:lpstr>300852</vt:lpstr>
      <vt:lpstr>300853</vt:lpstr>
      <vt:lpstr>300854</vt:lpstr>
      <vt:lpstr>300855</vt:lpstr>
      <vt:lpstr>300951</vt:lpstr>
      <vt:lpstr>300952</vt:lpstr>
      <vt:lpstr>300953</vt:lpstr>
      <vt:lpstr>300954</vt:lpstr>
      <vt:lpstr>301051</vt:lpstr>
      <vt:lpstr>301052</vt:lpstr>
      <vt:lpstr>301151</vt:lpstr>
      <vt:lpstr>301152</vt:lpstr>
      <vt:lpstr>301153</vt:lpstr>
      <vt:lpstr>301251</vt:lpstr>
      <vt:lpstr>301252</vt:lpstr>
      <vt:lpstr>301253</vt:lpstr>
      <vt:lpstr>301254</vt:lpstr>
      <vt:lpstr>301351</vt:lpstr>
      <vt:lpstr>301352</vt:lpstr>
      <vt:lpstr>301353</vt:lpstr>
      <vt:lpstr>301354</vt:lpstr>
      <vt:lpstr>301355</vt:lpstr>
      <vt:lpstr>301451</vt:lpstr>
      <vt:lpstr>301452</vt:lpstr>
      <vt:lpstr>301453</vt:lpstr>
      <vt:lpstr>301454</vt:lpstr>
      <vt:lpstr>301551</vt:lpstr>
      <vt:lpstr>301552</vt:lpstr>
      <vt:lpstr>301553</vt:lpstr>
      <vt:lpstr>301651</vt:lpstr>
      <vt:lpstr>301652</vt:lpstr>
      <vt:lpstr>301653</vt:lpstr>
      <vt:lpstr>301751</vt:lpstr>
      <vt:lpstr>301752</vt:lpstr>
      <vt:lpstr>301753</vt:lpstr>
      <vt:lpstr>301754</vt:lpstr>
      <vt:lpstr>301851</vt:lpstr>
      <vt:lpstr>301852</vt:lpstr>
      <vt:lpstr>301853</vt:lpstr>
      <vt:lpstr>301854</vt:lpstr>
      <vt:lpstr>301951</vt:lpstr>
      <vt:lpstr>301953</vt:lpstr>
      <vt:lpstr>301954</vt:lpstr>
      <vt:lpstr>301955</vt:lpstr>
      <vt:lpstr>302051</vt:lpstr>
      <vt:lpstr>302053</vt:lpstr>
      <vt:lpstr>302054</vt:lpstr>
      <vt:lpstr>302055</vt:lpstr>
      <vt:lpstr>'300151'!Títulos_a_imprimir</vt:lpstr>
      <vt:lpstr>'300152'!Títulos_a_imprimir</vt:lpstr>
      <vt:lpstr>'300153'!Títulos_a_imprimir</vt:lpstr>
      <vt:lpstr>'300251'!Títulos_a_imprimir</vt:lpstr>
      <vt:lpstr>'300252'!Títulos_a_imprimir</vt:lpstr>
      <vt:lpstr>'300253'!Títulos_a_imprimir</vt:lpstr>
      <vt:lpstr>'300254'!Títulos_a_imprimir</vt:lpstr>
      <vt:lpstr>'300352'!Títulos_a_imprimir</vt:lpstr>
      <vt:lpstr>'300353'!Títulos_a_imprimir</vt:lpstr>
      <vt:lpstr>'300451'!Títulos_a_imprimir</vt:lpstr>
      <vt:lpstr>'300452'!Títulos_a_imprimir</vt:lpstr>
      <vt:lpstr>'300551'!Títulos_a_imprimir</vt:lpstr>
      <vt:lpstr>'300552'!Títulos_a_imprimir</vt:lpstr>
      <vt:lpstr>'300553'!Títulos_a_imprimir</vt:lpstr>
      <vt:lpstr>'300651'!Títulos_a_imprimir</vt:lpstr>
      <vt:lpstr>'300652'!Títulos_a_imprimir</vt:lpstr>
      <vt:lpstr>'300653'!Títulos_a_imprimir</vt:lpstr>
      <vt:lpstr>'300751'!Títulos_a_imprimir</vt:lpstr>
      <vt:lpstr>'300752'!Títulos_a_imprimir</vt:lpstr>
      <vt:lpstr>'300753'!Títulos_a_imprimir</vt:lpstr>
      <vt:lpstr>'300754'!Títulos_a_imprimir</vt:lpstr>
      <vt:lpstr>'300851'!Títulos_a_imprimir</vt:lpstr>
      <vt:lpstr>'300852'!Títulos_a_imprimir</vt:lpstr>
      <vt:lpstr>'300853'!Títulos_a_imprimir</vt:lpstr>
      <vt:lpstr>'300854'!Títulos_a_imprimir</vt:lpstr>
      <vt:lpstr>'300855'!Títulos_a_imprimir</vt:lpstr>
      <vt:lpstr>'300951'!Títulos_a_imprimir</vt:lpstr>
      <vt:lpstr>'300952'!Títulos_a_imprimir</vt:lpstr>
      <vt:lpstr>'300953'!Títulos_a_imprimir</vt:lpstr>
      <vt:lpstr>'300954'!Títulos_a_imprimir</vt:lpstr>
      <vt:lpstr>'301051'!Títulos_a_imprimir</vt:lpstr>
      <vt:lpstr>'301052'!Títulos_a_imprimir</vt:lpstr>
      <vt:lpstr>'301151'!Títulos_a_imprimir</vt:lpstr>
      <vt:lpstr>'301152'!Títulos_a_imprimir</vt:lpstr>
      <vt:lpstr>'301153'!Títulos_a_imprimir</vt:lpstr>
      <vt:lpstr>'301251'!Títulos_a_imprimir</vt:lpstr>
      <vt:lpstr>'301252'!Títulos_a_imprimir</vt:lpstr>
      <vt:lpstr>'301253'!Títulos_a_imprimir</vt:lpstr>
      <vt:lpstr>'301254'!Títulos_a_imprimir</vt:lpstr>
      <vt:lpstr>'301351'!Títulos_a_imprimir</vt:lpstr>
      <vt:lpstr>'301352'!Títulos_a_imprimir</vt:lpstr>
      <vt:lpstr>'301353'!Títulos_a_imprimir</vt:lpstr>
      <vt:lpstr>'301354'!Títulos_a_imprimir</vt:lpstr>
      <vt:lpstr>'301355'!Títulos_a_imprimir</vt:lpstr>
      <vt:lpstr>'301451'!Títulos_a_imprimir</vt:lpstr>
      <vt:lpstr>'301452'!Títulos_a_imprimir</vt:lpstr>
      <vt:lpstr>'301453'!Títulos_a_imprimir</vt:lpstr>
      <vt:lpstr>'301454'!Títulos_a_imprimir</vt:lpstr>
      <vt:lpstr>'301551'!Títulos_a_imprimir</vt:lpstr>
      <vt:lpstr>'301552'!Títulos_a_imprimir</vt:lpstr>
      <vt:lpstr>'301553'!Títulos_a_imprimir</vt:lpstr>
      <vt:lpstr>'301651'!Títulos_a_imprimir</vt:lpstr>
      <vt:lpstr>'301652'!Títulos_a_imprimir</vt:lpstr>
      <vt:lpstr>'301653'!Títulos_a_imprimir</vt:lpstr>
      <vt:lpstr>'301751'!Títulos_a_imprimir</vt:lpstr>
      <vt:lpstr>'301752'!Títulos_a_imprimir</vt:lpstr>
      <vt:lpstr>'301753'!Títulos_a_imprimir</vt:lpstr>
      <vt:lpstr>'301754'!Títulos_a_imprimir</vt:lpstr>
      <vt:lpstr>'301851'!Títulos_a_imprimir</vt:lpstr>
      <vt:lpstr>'301852'!Títulos_a_imprimir</vt:lpstr>
      <vt:lpstr>'301853'!Títulos_a_imprimir</vt:lpstr>
      <vt:lpstr>'301854'!Títulos_a_imprimir</vt:lpstr>
      <vt:lpstr>'301951'!Títulos_a_imprimir</vt:lpstr>
      <vt:lpstr>'301953'!Títulos_a_imprimir</vt:lpstr>
      <vt:lpstr>'301954'!Títulos_a_imprimir</vt:lpstr>
      <vt:lpstr>'301955'!Títulos_a_imprimir</vt:lpstr>
      <vt:lpstr>'302051'!Títulos_a_imprimir</vt:lpstr>
      <vt:lpstr>'302053'!Títulos_a_imprimir</vt:lpstr>
      <vt:lpstr>'302054'!Títulos_a_imprimir</vt:lpstr>
      <vt:lpstr>'302055'!Títulos_a_imprimir</vt:lpstr>
      <vt:lpstr>'PANEL DE CONTROL DISTRITAL'!Títulos_a_imprimir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Sánchez Sánchez</dc:creator>
  <cp:keywords/>
  <dc:description/>
  <cp:lastModifiedBy>123</cp:lastModifiedBy>
  <cp:revision/>
  <dcterms:created xsi:type="dcterms:W3CDTF">2017-02-09T16:44:50Z</dcterms:created>
  <dcterms:modified xsi:type="dcterms:W3CDTF">2023-10-16T04:45:18Z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0x01010015A53944DC51974280DF5C95F73A0B52</vt:lpwstr>
  </property>
  <property fmtid="{D5CDD505-2E9C-101B-9397-08002B2CF9AE}" pid="3" name="_dlc_DocIdItemGuid">
    <vt:lpwstr>c437e133-8383-47ca-8925-3c16fbcdbf98</vt:lpwstr>
  </property>
  <property fmtid="{D5CDD505-2E9C-101B-9397-08002B2CF9AE}" pid="4" name="MediaServiceImageTags">
    <vt:lpwstr/>
  </property>
</Properties>
</file>